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20" windowHeight="6000" activeTab="3"/>
  </bookViews>
  <sheets>
    <sheet name="01CH" sheetId="1" r:id="rId1"/>
    <sheet name="02CH" sheetId="2" r:id="rId2"/>
    <sheet name="06CH.2024" sheetId="3" r:id="rId3"/>
    <sheet name="07CH.2024" sheetId="4" r:id="rId4"/>
    <sheet name="08CH" sheetId="5" state="hidden" r:id="rId5"/>
    <sheet name="08CH.2024" sheetId="6" r:id="rId6"/>
    <sheet name="09CH.2024" sheetId="7" r:id="rId7"/>
    <sheet name="09CH.0" sheetId="8" state="hidden" r:id="rId8"/>
    <sheet name="10CH.2024" sheetId="9" state="hidden" r:id="rId9"/>
    <sheet name="10CH.0" sheetId="10" state="hidden" r:id="rId10"/>
    <sheet name="11CH" sheetId="11" state="hidden" r:id="rId11"/>
    <sheet name="13CH.0" sheetId="12" state="hidden" r:id="rId12"/>
    <sheet name="13CH.2024" sheetId="13" r:id="rId13"/>
    <sheet name="Thu chi" sheetId="14" state="hidden" r:id="rId14"/>
  </sheets>
  <externalReferences>
    <externalReference r:id="rId17"/>
    <externalReference r:id="rId18"/>
  </externalReferences>
  <definedNames>
    <definedName name="_xlnm.Print_Area" localSheetId="0">'01CH'!$A$1:$V$63</definedName>
    <definedName name="_xlnm.Print_Area" localSheetId="12">'13CH.2024'!$A$1:$BE$63</definedName>
  </definedNames>
  <calcPr fullCalcOnLoad="1"/>
</workbook>
</file>

<file path=xl/sharedStrings.xml><?xml version="1.0" encoding="utf-8"?>
<sst xmlns="http://schemas.openxmlformats.org/spreadsheetml/2006/main" count="2414" uniqueCount="526">
  <si>
    <t>KẾ HOẠCH SỬ DỤNG ĐẤT NĂM 2024</t>
  </si>
  <si>
    <t>Tổng diện tích</t>
  </si>
  <si>
    <t>Biểu 02/CH</t>
  </si>
  <si>
    <t>Biểu 08/CH</t>
  </si>
  <si>
    <t>0.42</t>
  </si>
  <si>
    <t>Trong đó: Đất chuyên trồng lúa nước</t>
  </si>
  <si>
    <t>Chu chuyển đất đai đến năm 0</t>
  </si>
  <si>
    <t>(4)=(5)+...+(...)</t>
  </si>
  <si>
    <t>11.14</t>
  </si>
  <si>
    <t>Cộng tăng</t>
  </si>
  <si>
    <t>NTD</t>
  </si>
  <si>
    <t xml:space="preserve">Diện tích
(ha)
</t>
  </si>
  <si>
    <t>15.9</t>
  </si>
  <si>
    <t>Đất quốc phòng</t>
  </si>
  <si>
    <t>15.06</t>
  </si>
  <si>
    <t>RDD/PNN</t>
  </si>
  <si>
    <t>542.97</t>
  </si>
  <si>
    <t>TIN</t>
  </si>
  <si>
    <t>38.65</t>
  </si>
  <si>
    <t>0.1</t>
  </si>
  <si>
    <t>Khu chức năng</t>
  </si>
  <si>
    <t>DGT</t>
  </si>
  <si>
    <t>LUC</t>
  </si>
  <si>
    <t>9.07</t>
  </si>
  <si>
    <t>0.6</t>
  </si>
  <si>
    <t>Xã Vĩnh Long</t>
  </si>
  <si>
    <t>0.07</t>
  </si>
  <si>
    <t>1.07</t>
  </si>
  <si>
    <t>24.72</t>
  </si>
  <si>
    <t>1.59</t>
  </si>
  <si>
    <t>0.41</t>
  </si>
  <si>
    <t>0.03</t>
  </si>
  <si>
    <t>7.35</t>
  </si>
  <si>
    <t>7.7</t>
  </si>
  <si>
    <t>4.29</t>
  </si>
  <si>
    <t>Khu du lịch</t>
  </si>
  <si>
    <t>0.56</t>
  </si>
  <si>
    <t>Đất phi nông nghiệp không phải là đất ở chuyển sang đất ở</t>
  </si>
  <si>
    <t>2.02</t>
  </si>
  <si>
    <t>DXH</t>
  </si>
  <si>
    <t>Đất trồng lúa chuyển sang đất trồng cây lâu năm</t>
  </si>
  <si>
    <t>22.09</t>
  </si>
  <si>
    <t>So sánh</t>
  </si>
  <si>
    <t>Xã Vĩnh Tú</t>
  </si>
  <si>
    <t>Đất công trình năng lượng</t>
  </si>
  <si>
    <t>1.78</t>
  </si>
  <si>
    <t>LUA/LNP</t>
  </si>
  <si>
    <t>Khu đô thị (trong đó có khu đô thị mới)</t>
  </si>
  <si>
    <t>NTS/PNN</t>
  </si>
  <si>
    <t>KDV</t>
  </si>
  <si>
    <t>II</t>
  </si>
  <si>
    <t>LUC/PNN</t>
  </si>
  <si>
    <t>Đất rừng sản xuất</t>
  </si>
  <si>
    <t>Biểu 01/CH</t>
  </si>
  <si>
    <t>MNC</t>
  </si>
  <si>
    <t>KTM</t>
  </si>
  <si>
    <t>Đất xây dựng trụ sở của tổ chức sự nghiệp</t>
  </si>
  <si>
    <t>DTC</t>
  </si>
  <si>
    <t>Đất thủy lợi</t>
  </si>
  <si>
    <t>KCN</t>
  </si>
  <si>
    <t>DDT</t>
  </si>
  <si>
    <t>1.69</t>
  </si>
  <si>
    <t>LUA/PNN</t>
  </si>
  <si>
    <t>144.1</t>
  </si>
  <si>
    <t>SKS</t>
  </si>
  <si>
    <t>Xã Vĩnh Thái</t>
  </si>
  <si>
    <t>DKG</t>
  </si>
  <si>
    <t>Hạng mục</t>
  </si>
  <si>
    <t>Xã Hiền Thành</t>
  </si>
  <si>
    <t>Khu dân cư nông thôn</t>
  </si>
  <si>
    <t>Đất phi nông nghiệp</t>
  </si>
  <si>
    <t>CLN/PNN</t>
  </si>
  <si>
    <t>Xã Vĩnh Chấp</t>
  </si>
  <si>
    <t>Đất cơ sở sản xuất phi nông nghiệp</t>
  </si>
  <si>
    <t>Sử dụng vào loại đất</t>
  </si>
  <si>
    <t>141.22</t>
  </si>
  <si>
    <t>473.56</t>
  </si>
  <si>
    <t>NNP/PNN</t>
  </si>
  <si>
    <t>TSC</t>
  </si>
  <si>
    <t>TỔNG DIỆN TÍCH ĐẤT TỰ NHIÊN</t>
  </si>
  <si>
    <t>NKH/PNN</t>
  </si>
  <si>
    <t>4.94</t>
  </si>
  <si>
    <t>Biểu 13/CH</t>
  </si>
  <si>
    <t xml:space="preserve">Diện tích hiện
trạng (ha)
</t>
  </si>
  <si>
    <t>2.94</t>
  </si>
  <si>
    <t>Đất giao thông</t>
  </si>
  <si>
    <t>Vị trí trên bản đồ địa chính (tờ bản đồ số, thửa số) hoặc vị trí trên bản đồ hiện trạng sử dụng đất cấp xã</t>
  </si>
  <si>
    <t>69.49</t>
  </si>
  <si>
    <t>Khu lâm nghiệp (khu vực rừng phòng hộ, rừng đặc dụng, rừng sản xuất)</t>
  </si>
  <si>
    <t>Đơn vị tính: ha</t>
  </si>
  <si>
    <t>1</t>
  </si>
  <si>
    <t>0.54</t>
  </si>
  <si>
    <t>1.91</t>
  </si>
  <si>
    <t xml:space="preserve">Đơn vị tính: ha
</t>
  </si>
  <si>
    <t>PKO/OCT</t>
  </si>
  <si>
    <t>TMD</t>
  </si>
  <si>
    <t>2.22</t>
  </si>
  <si>
    <t>Đất xây dựng cơ sở giáo dục và đào tạo</t>
  </si>
  <si>
    <t>0.15</t>
  </si>
  <si>
    <t>DTS</t>
  </si>
  <si>
    <t>0.09</t>
  </si>
  <si>
    <t>6.69</t>
  </si>
  <si>
    <t>0.71</t>
  </si>
  <si>
    <t>(3)=(4)+(5)</t>
  </si>
  <si>
    <t>Kết quả thực hiện</t>
  </si>
  <si>
    <t>Diện tích phân theo đơn vị hành chính</t>
  </si>
  <si>
    <t>DVH</t>
  </si>
  <si>
    <t>DBV</t>
  </si>
  <si>
    <t>Diện tích cuối kỳ năm ...</t>
  </si>
  <si>
    <t>PNK</t>
  </si>
  <si>
    <t>Đất khu vui chơi, giải trí công cộng</t>
  </si>
  <si>
    <t>KDT</t>
  </si>
  <si>
    <t>HNK/NTS</t>
  </si>
  <si>
    <t>HNK/PNN</t>
  </si>
  <si>
    <t>Biểu 07/CH</t>
  </si>
  <si>
    <t>Đất xây dựng cơ sở thể dục thể thao</t>
  </si>
  <si>
    <t>Diện tích quy hoạch (ha)</t>
  </si>
  <si>
    <t>Xã Vĩnh Giang</t>
  </si>
  <si>
    <t>HNK</t>
  </si>
  <si>
    <t>Cộng giảm</t>
  </si>
  <si>
    <t>277.22</t>
  </si>
  <si>
    <t>CQP</t>
  </si>
  <si>
    <t>CHU CHUYỂN ĐẤT ĐAI TRONG KẾ HOẠCH SỬ DỤNG ĐẤT NĂM 0</t>
  </si>
  <si>
    <t>Ghi chú: * Không tổng hợp khi tính tổng diện tích tự nhiên</t>
  </si>
  <si>
    <t>13.2</t>
  </si>
  <si>
    <t>(9)</t>
  </si>
  <si>
    <t>0.63</t>
  </si>
  <si>
    <t>7.5</t>
  </si>
  <si>
    <t>Đất nông nghiệp chuyển sang phi nông nghiệp</t>
  </si>
  <si>
    <t>8.7</t>
  </si>
  <si>
    <t>LMU</t>
  </si>
  <si>
    <t>55.76</t>
  </si>
  <si>
    <t>ODT</t>
  </si>
  <si>
    <t>0.85</t>
  </si>
  <si>
    <t>6.15</t>
  </si>
  <si>
    <t>Đất phát triển hạ tầng cấp quốc gia, cấp tỉnh, cấp huyện, cấp xã</t>
  </si>
  <si>
    <t>Đất rừng phòng hộ</t>
  </si>
  <si>
    <t>Đất trồng cây hàng năm khác chuyển sang đất nuôi trồng thủy sản</t>
  </si>
  <si>
    <t>3.13</t>
  </si>
  <si>
    <t>7.13</t>
  </si>
  <si>
    <t>1.06</t>
  </si>
  <si>
    <t>KẾ HOẠCH CHUYỂN MỤC ĐÍCH SỬ DỤNG ĐẤT NĂM 2024</t>
  </si>
  <si>
    <t>0.66</t>
  </si>
  <si>
    <t>0.34</t>
  </si>
  <si>
    <t>0.02</t>
  </si>
  <si>
    <t>2.44</t>
  </si>
  <si>
    <t>Diện tích quy hoạch/kế hoạch được duyệt (ha)</t>
  </si>
  <si>
    <t>6.59</t>
  </si>
  <si>
    <t>0.55</t>
  </si>
  <si>
    <t>(8)</t>
  </si>
  <si>
    <t>0.49</t>
  </si>
  <si>
    <t>1.49</t>
  </si>
  <si>
    <t>Đất nuôi trồng thủy sản</t>
  </si>
  <si>
    <t xml:space="preserve">KỲ TRƯỚC/KẾ HOẠCH SỬ DỤNG ĐẤT NĂM TRƯỚC </t>
  </si>
  <si>
    <t>Chu chuyển đất đai đến năm 2024</t>
  </si>
  <si>
    <t>0.2</t>
  </si>
  <si>
    <t>1.2</t>
  </si>
  <si>
    <t>2.2</t>
  </si>
  <si>
    <t>34</t>
  </si>
  <si>
    <t>Đất đô thị</t>
  </si>
  <si>
    <t>KBT</t>
  </si>
  <si>
    <t>Thị trấn Cửa Tùng</t>
  </si>
  <si>
    <t/>
  </si>
  <si>
    <t>KPC</t>
  </si>
  <si>
    <t>Đất có di tích lịch sử - văn hóa</t>
  </si>
  <si>
    <t>...</t>
  </si>
  <si>
    <t>Đất khu công nghiệp</t>
  </si>
  <si>
    <t>Khu sản xuất nông nghiệp (khu vực chuyên trồng lúa nước, khu vực chuyên trồng cây công nghiệp lâu năm)</t>
  </si>
  <si>
    <t>SKX</t>
  </si>
  <si>
    <t>9.92</t>
  </si>
  <si>
    <t>Biểu 09/CH</t>
  </si>
  <si>
    <t>Đất có mặt nước chuyên dùng</t>
  </si>
  <si>
    <t>Công trình, dự án do Hội đồng nhân dân cấp tỉnh chấp thuận mà phải thu hồi đất</t>
  </si>
  <si>
    <t>(10)</t>
  </si>
  <si>
    <t>Đất thương mại, dịch vụ</t>
  </si>
  <si>
    <t>CỦA HUYỆN VĨNH LINH</t>
  </si>
  <si>
    <t>1.2.1</t>
  </si>
  <si>
    <t>13.69</t>
  </si>
  <si>
    <t>Đất sông, ngòi, kênh, rạch, suối</t>
  </si>
  <si>
    <t>680.83</t>
  </si>
  <si>
    <t>12.88</t>
  </si>
  <si>
    <t>Đất xây dựng cơ sở ngoại giao</t>
  </si>
  <si>
    <t>Đất tín ngưỡng</t>
  </si>
  <si>
    <t>DSH</t>
  </si>
  <si>
    <t>SKK</t>
  </si>
  <si>
    <t>(7)</t>
  </si>
  <si>
    <t>4.74</t>
  </si>
  <si>
    <t>Phân theo đơn vị hành chính</t>
  </si>
  <si>
    <t>DCH</t>
  </si>
  <si>
    <t>165.47</t>
  </si>
  <si>
    <t>(19)</t>
  </si>
  <si>
    <t>310.44</t>
  </si>
  <si>
    <t>Tăng (+), giảm (-) ha</t>
  </si>
  <si>
    <t>1.22</t>
  </si>
  <si>
    <t>Khu vực cần chuyển mục đích sử dụng đất để thực hiện việc nhận chuyển  nhượng,  thuê  quyền  sử dụng  đất,  nhận  góp  vốn  bằng quyền sử dụng đất</t>
  </si>
  <si>
    <t>0.9</t>
  </si>
  <si>
    <t>0.57</t>
  </si>
  <si>
    <t>0.14</t>
  </si>
  <si>
    <t>2.14</t>
  </si>
  <si>
    <t>Đất rừng đặc dụng chuyển sang đất nông nghiệp không phải là rừng</t>
  </si>
  <si>
    <t>Đất công trình bưu chính, viễn thông</t>
  </si>
  <si>
    <t>126.78</t>
  </si>
  <si>
    <t>281.7</t>
  </si>
  <si>
    <t>KẾ HOẠCH ĐƯA ĐẤT CHƯA SỬ DỤNG VÀO SỬ DỤNG NĂM 2024</t>
  </si>
  <si>
    <t>NNP</t>
  </si>
  <si>
    <t>7.53</t>
  </si>
  <si>
    <t>Đất nông nghiệp</t>
  </si>
  <si>
    <t>Đất cụm công nghiệp</t>
  </si>
  <si>
    <t>Đất khu kinh tế</t>
  </si>
  <si>
    <t>(6)</t>
  </si>
  <si>
    <t>(6)=(5)-(4)</t>
  </si>
  <si>
    <t>5.35</t>
  </si>
  <si>
    <t>DTL</t>
  </si>
  <si>
    <t>Khu bảo tồn thiên nhiên và đa dạng sinh học</t>
  </si>
  <si>
    <t>Đất xây dựng cơ sở khoa học công nghệ</t>
  </si>
  <si>
    <t>(14)</t>
  </si>
  <si>
    <t>635.09</t>
  </si>
  <si>
    <t>Trong đó:</t>
  </si>
  <si>
    <t>LMU/PNN</t>
  </si>
  <si>
    <t>DTT</t>
  </si>
  <si>
    <t>KDL</t>
  </si>
  <si>
    <t>Đất sản xuất vật liệu xây dựng, làm đồ gốm</t>
  </si>
  <si>
    <t>4.9</t>
  </si>
  <si>
    <t>1.2.3</t>
  </si>
  <si>
    <t>DDL</t>
  </si>
  <si>
    <t>Đất ở tại đô thị</t>
  </si>
  <si>
    <t>Mã</t>
  </si>
  <si>
    <t>105.72</t>
  </si>
  <si>
    <t>Đất xây dựng kho dự trữ quốc gia</t>
  </si>
  <si>
    <t>Công trình, dự án do Thủ tướng Chính phủ chấp thuận, quyết định đầu tư mà phải thu hồi đất</t>
  </si>
  <si>
    <t>Chỉ tiêu sử dụng đất</t>
  </si>
  <si>
    <t>Thị trấn Hồ Xá</t>
  </si>
  <si>
    <t>0.68</t>
  </si>
  <si>
    <t>11.26</t>
  </si>
  <si>
    <t>I</t>
  </si>
  <si>
    <t>Đất nông nghiệp khác</t>
  </si>
  <si>
    <t>14.7</t>
  </si>
  <si>
    <t>Đất xây dựng cơ sở dịch vụ xã hội</t>
  </si>
  <si>
    <t>(5)</t>
  </si>
  <si>
    <t>6.44</t>
  </si>
  <si>
    <t>(4)=(5)+...+(…)</t>
  </si>
  <si>
    <t>Đất phi nông nghiệp khác</t>
  </si>
  <si>
    <t>Biểu 10/CH</t>
  </si>
  <si>
    <t>4.2</t>
  </si>
  <si>
    <t>0.45</t>
  </si>
  <si>
    <t>Đất chợ</t>
  </si>
  <si>
    <t>4.84</t>
  </si>
  <si>
    <t>0.35</t>
  </si>
  <si>
    <t>(22)</t>
  </si>
  <si>
    <t>CAN</t>
  </si>
  <si>
    <t>Diện tích đầu kỳ năm …</t>
  </si>
  <si>
    <t>0.12</t>
  </si>
  <si>
    <t>RSX/NKR(a)</t>
  </si>
  <si>
    <t>2.37</t>
  </si>
  <si>
    <t>0.05</t>
  </si>
  <si>
    <t>2</t>
  </si>
  <si>
    <t>3.65</t>
  </si>
  <si>
    <t>0.01</t>
  </si>
  <si>
    <t>-</t>
  </si>
  <si>
    <t>NTS</t>
  </si>
  <si>
    <t>22.28</t>
  </si>
  <si>
    <t xml:space="preserve">Khu sản xuất nông nghiệp (khu vực chuyên trồng lúa nước, khu vực chuyên trồng cây công nghiệp lâu năm)
</t>
  </si>
  <si>
    <t>RPH</t>
  </si>
  <si>
    <t>Đất ở tại nông thôn</t>
  </si>
  <si>
    <t>0.3</t>
  </si>
  <si>
    <t>RSN/NKR (a)</t>
  </si>
  <si>
    <t>DGD</t>
  </si>
  <si>
    <t>1.28</t>
  </si>
  <si>
    <t>DKH</t>
  </si>
  <si>
    <t>Xã Vĩnh Lâm</t>
  </si>
  <si>
    <t>STT</t>
  </si>
  <si>
    <t>292.02</t>
  </si>
  <si>
    <t>(4)</t>
  </si>
  <si>
    <t>Công trình, dự án cấp huyện</t>
  </si>
  <si>
    <t>DNT</t>
  </si>
  <si>
    <t xml:space="preserve">DIỆN TÍCH, CƠ CẤU SỬ DỤNG ĐẤT CÁC KHU CHỨC NĂNG </t>
  </si>
  <si>
    <t>Đất chưa sử dụng</t>
  </si>
  <si>
    <t>Xã Vĩnh Ô</t>
  </si>
  <si>
    <t>(12)</t>
  </si>
  <si>
    <t>294.64</t>
  </si>
  <si>
    <t>Đất bãi thải, xử lý chất thải</t>
  </si>
  <si>
    <t>0.78</t>
  </si>
  <si>
    <t>27.88</t>
  </si>
  <si>
    <t>Địa điểm (đến cấp xã)</t>
  </si>
  <si>
    <t>Đất trồng lúa chuyển sang đất nuôi trồng thủy sản</t>
  </si>
  <si>
    <t>1.02</t>
  </si>
  <si>
    <t>3</t>
  </si>
  <si>
    <t>Đất sinh hoạt cộng đồng</t>
  </si>
  <si>
    <t>DNG</t>
  </si>
  <si>
    <t>11.1</t>
  </si>
  <si>
    <t>1.01</t>
  </si>
  <si>
    <t>Công trình, dự án mục đích quốc phòng, an ninh</t>
  </si>
  <si>
    <t>DKV</t>
  </si>
  <si>
    <t>(3)</t>
  </si>
  <si>
    <t>ONT</t>
  </si>
  <si>
    <t>13.38</t>
  </si>
  <si>
    <t>Đất rừng đặc dụng</t>
  </si>
  <si>
    <t>0.25</t>
  </si>
  <si>
    <t>Đất sử dụng cho hoạt động khoáng sản</t>
  </si>
  <si>
    <t>7.77</t>
  </si>
  <si>
    <t>SON</t>
  </si>
  <si>
    <t>TON</t>
  </si>
  <si>
    <t>Khu thương mại - dịch vụ</t>
  </si>
  <si>
    <t>KON</t>
  </si>
  <si>
    <t>3.96</t>
  </si>
  <si>
    <t>4.96</t>
  </si>
  <si>
    <t>Khu đô thị - thương mại - dịch vụ</t>
  </si>
  <si>
    <t>1.2.2</t>
  </si>
  <si>
    <t>Xã Vĩnh Khê</t>
  </si>
  <si>
    <t>SKC</t>
  </si>
  <si>
    <t>24.35</t>
  </si>
  <si>
    <t>Đất trồng cây lâu năm</t>
  </si>
  <si>
    <t>Đất trồng cây hàng năm khác</t>
  </si>
  <si>
    <t>33.39</t>
  </si>
  <si>
    <t>2.17</t>
  </si>
  <si>
    <t>Đất danh lam thắng cảnh</t>
  </si>
  <si>
    <t>3.77</t>
  </si>
  <si>
    <t>0</t>
  </si>
  <si>
    <t>Đất trồng lúa chuyển sang đất trồng rừng</t>
  </si>
  <si>
    <t>611.61</t>
  </si>
  <si>
    <t>1.1</t>
  </si>
  <si>
    <t>2.1</t>
  </si>
  <si>
    <t>Xã Vĩnh Sơn</t>
  </si>
  <si>
    <t>0.7</t>
  </si>
  <si>
    <t>(2)</t>
  </si>
  <si>
    <t>KẾ HOẠCH ĐƯA ĐẤT CHƯA SỬ DỤNG VÀO SỬ DỤNG NĂM 0</t>
  </si>
  <si>
    <t>6.6</t>
  </si>
  <si>
    <t>PNN</t>
  </si>
  <si>
    <t xml:space="preserve">KẾT QUẢ THỰC HIỆN QUY HOẠCH SỬ DỤNG ĐẤT </t>
  </si>
  <si>
    <t>KNN</t>
  </si>
  <si>
    <t>1.05</t>
  </si>
  <si>
    <t>Xã Vĩnh Thủy</t>
  </si>
  <si>
    <t>Đất làm nghĩa trang, nhà tang lễ, nhà hỏa táng</t>
  </si>
  <si>
    <t>14.13</t>
  </si>
  <si>
    <t>914.71</t>
  </si>
  <si>
    <t>Đất làm muối</t>
  </si>
  <si>
    <t>Đất khu công nghệ cao</t>
  </si>
  <si>
    <t>Diện tích cuối kỳ, năm…..</t>
  </si>
  <si>
    <t>Đất rừng sản xuất chuyển sang đất nông nghiệp không phải là rừng</t>
  </si>
  <si>
    <t>(16)</t>
  </si>
  <si>
    <t>Xã Vĩnh Hà</t>
  </si>
  <si>
    <t>Khu phát triển công nghiệp (khu công nghiệp, cụm công nghiệp)</t>
  </si>
  <si>
    <t>RDD/NKR(a)</t>
  </si>
  <si>
    <t>26.14</t>
  </si>
  <si>
    <t>DANH MỤC CÔNG TRÌNH, DỰ ÁN THỰC HIỆN TRONG NĂM 2024</t>
  </si>
  <si>
    <t>RDD</t>
  </si>
  <si>
    <t>366.01</t>
  </si>
  <si>
    <t>14.93</t>
  </si>
  <si>
    <t>KẾ HOẠCH THU HỒI ĐẤT NĂM 10000</t>
  </si>
  <si>
    <t>Công trình, dự án để phát triển kinh tế - xã hội vì lợi ích quốc gia, công cộng</t>
  </si>
  <si>
    <t>19.78</t>
  </si>
  <si>
    <t>1.25</t>
  </si>
  <si>
    <t>(4)=(5)+....+(7)</t>
  </si>
  <si>
    <t>RSN/PNN</t>
  </si>
  <si>
    <t>CHU CHUYỂN ĐẤT ĐAI TRONG KẾ HOẠCH SỬ DỤNG ĐẤT NĂM 2024</t>
  </si>
  <si>
    <t>Khu ở, làng nghề, sản xuất phi nông nghiệp nông thônKhu dân cư nông thôn</t>
  </si>
  <si>
    <t>KKT</t>
  </si>
  <si>
    <t>(7)=(5)/(4)*100%</t>
  </si>
  <si>
    <t>RSX/PNN</t>
  </si>
  <si>
    <t>1.99</t>
  </si>
  <si>
    <t>(1)</t>
  </si>
  <si>
    <t>Đất cơ sở tôn giáo</t>
  </si>
  <si>
    <t>9.47</t>
  </si>
  <si>
    <t>0.5</t>
  </si>
  <si>
    <t>LUA</t>
  </si>
  <si>
    <t>127.33</t>
  </si>
  <si>
    <t>Công trình, dự án được phân bổ từ quy hoạch sử dụng đất cấp tỉnh</t>
  </si>
  <si>
    <t>(18)</t>
  </si>
  <si>
    <t>1.83</t>
  </si>
  <si>
    <t>Đất an ninh</t>
  </si>
  <si>
    <t>Tăng thêm</t>
  </si>
  <si>
    <t>9.8</t>
  </si>
  <si>
    <t>Xã Trung Nam</t>
  </si>
  <si>
    <t>CSD</t>
  </si>
  <si>
    <t>0.11</t>
  </si>
  <si>
    <t>1.8</t>
  </si>
  <si>
    <t>3.8</t>
  </si>
  <si>
    <t>0.04</t>
  </si>
  <si>
    <t>1.04</t>
  </si>
  <si>
    <t>298.17</t>
  </si>
  <si>
    <t>Đất xây dựng cơ sở y tế</t>
  </si>
  <si>
    <t>3.19</t>
  </si>
  <si>
    <t>89.94</t>
  </si>
  <si>
    <t>1.5</t>
  </si>
  <si>
    <t>3.5</t>
  </si>
  <si>
    <t>0.8</t>
  </si>
  <si>
    <t>(15)</t>
  </si>
  <si>
    <t>Trong đó: đất có rừng sản xuất là rừng tự nhiên</t>
  </si>
  <si>
    <t>(13)</t>
  </si>
  <si>
    <t>KLN</t>
  </si>
  <si>
    <t>RSX</t>
  </si>
  <si>
    <t>256.72</t>
  </si>
  <si>
    <t>Đất trồng lúa</t>
  </si>
  <si>
    <t>CLN</t>
  </si>
  <si>
    <t>Diện tích (ha)</t>
  </si>
  <si>
    <t>20.18</t>
  </si>
  <si>
    <t>0.81</t>
  </si>
  <si>
    <t>Biểu 06/CH</t>
  </si>
  <si>
    <t>DNL</t>
  </si>
  <si>
    <t>Đất xây dựng cơ sở văn hóa</t>
  </si>
  <si>
    <t>Loại đất</t>
  </si>
  <si>
    <t>314.73</t>
  </si>
  <si>
    <t>DYT</t>
  </si>
  <si>
    <t>1.71</t>
  </si>
  <si>
    <t>DANH MỤC CÔNG TRÌNH, DỰ ÁN THỰC HIỆN TRONG NĂM 0</t>
  </si>
  <si>
    <t>Chuyển đổi cơ cấu sử dụng đất trong nội bộ đất nông nghiệp</t>
  </si>
  <si>
    <t>Công trình, dự án quan trọng quốc gia do Quốc hội quyết định chủ trương đầu tư mà phải thu hồi đất</t>
  </si>
  <si>
    <t>KẾ HOẠCH THU HỒI ĐẤT NĂM 2024</t>
  </si>
  <si>
    <t>47.43</t>
  </si>
  <si>
    <t>12.17</t>
  </si>
  <si>
    <t>29.82</t>
  </si>
  <si>
    <t>39.21</t>
  </si>
  <si>
    <t>Đất rừng phòng hộ chuyển sang đất nông nghiệp không phải là rừng</t>
  </si>
  <si>
    <t>Biểu 11/CH</t>
  </si>
  <si>
    <t>SKN</t>
  </si>
  <si>
    <t>NKH</t>
  </si>
  <si>
    <t>Thị trấn Bến Quan</t>
  </si>
  <si>
    <t>(21)</t>
  </si>
  <si>
    <t>2.95</t>
  </si>
  <si>
    <t>2.12</t>
  </si>
  <si>
    <t>148.01</t>
  </si>
  <si>
    <t>Xã Kim Thạch</t>
  </si>
  <si>
    <t>LUA/NTS</t>
  </si>
  <si>
    <t>(20)</t>
  </si>
  <si>
    <t>0.23</t>
  </si>
  <si>
    <t>275.47</t>
  </si>
  <si>
    <t>50.05</t>
  </si>
  <si>
    <t>4.16</t>
  </si>
  <si>
    <t>0.51</t>
  </si>
  <si>
    <t>Cơ cấu %</t>
  </si>
  <si>
    <t>RPH/PNN</t>
  </si>
  <si>
    <t>28.26</t>
  </si>
  <si>
    <t>0.72</t>
  </si>
  <si>
    <t>0.75</t>
  </si>
  <si>
    <t>RSN</t>
  </si>
  <si>
    <t>Đất xây dựng trụ sở cơ quan</t>
  </si>
  <si>
    <t>RPH/NKR(a)</t>
  </si>
  <si>
    <t>8.58</t>
  </si>
  <si>
    <t>DHT</t>
  </si>
  <si>
    <t>LUA/CLN</t>
  </si>
  <si>
    <t>111.74</t>
  </si>
  <si>
    <t>Xã Vĩnh Hòa</t>
  </si>
  <si>
    <t>DRA</t>
  </si>
  <si>
    <t>8.72</t>
  </si>
  <si>
    <t>Tỷ lệ %</t>
  </si>
  <si>
    <t>(11)</t>
  </si>
  <si>
    <t>(17)</t>
  </si>
  <si>
    <r>
      <t>Trong đó: đất có rừng sản xuất là rừng tự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nhiên</t>
    </r>
  </si>
  <si>
    <r>
      <t>Khu ở, làng nghề, sản xuất phi nông nghiệp</t>
    </r>
    <r>
      <rPr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nông thôn</t>
    </r>
  </si>
  <si>
    <r>
      <t>Trong đó: đất có rừng sản xuất là rừng tự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nhiên</t>
    </r>
  </si>
  <si>
    <t>HIỆN TRẠNG  SỬ DỤNG ĐẤT NĂM 2023</t>
  </si>
  <si>
    <t>Diện tích đầu kỳ năm 2023</t>
  </si>
  <si>
    <t>Diện tích cuối kỳ, năm 2024</t>
  </si>
  <si>
    <t>Diện tích cuối kỳ năm 2024</t>
  </si>
  <si>
    <t>1.3</t>
  </si>
  <si>
    <t>1.4</t>
  </si>
  <si>
    <t>1.6</t>
  </si>
  <si>
    <t>1.7</t>
  </si>
  <si>
    <t>1.9</t>
  </si>
  <si>
    <t>2.3</t>
  </si>
  <si>
    <t>2.4</t>
  </si>
  <si>
    <t>2.5</t>
  </si>
  <si>
    <t>2.6</t>
  </si>
  <si>
    <t>2.7</t>
  </si>
  <si>
    <t>2.8</t>
  </si>
  <si>
    <t>2.9</t>
  </si>
  <si>
    <t>2.11</t>
  </si>
  <si>
    <t>2.13</t>
  </si>
  <si>
    <t>2.15</t>
  </si>
  <si>
    <t>2.16</t>
  </si>
  <si>
    <t>2.18</t>
  </si>
  <si>
    <t>2.19</t>
  </si>
  <si>
    <t>2.21</t>
  </si>
  <si>
    <t>2.10</t>
  </si>
  <si>
    <t>2.20</t>
  </si>
  <si>
    <t>Đất trồng cây lâu năm chuyển sang đất nông nghiệp khác</t>
  </si>
  <si>
    <t>CLN/NKH</t>
  </si>
  <si>
    <t>THU CHI</t>
  </si>
  <si>
    <t xml:space="preserve"> Diện tích 
(ha) </t>
  </si>
  <si>
    <t>Đơn giá 
(nghìn đồng/m2)</t>
  </si>
  <si>
    <t>Thành tiền
(Tỷ đồng)</t>
  </si>
  <si>
    <t xml:space="preserve"> Các khoản thu</t>
  </si>
  <si>
    <t>Thu tiền khi giao đất, chuyển mục đích sử dụng đất ở đô thị</t>
  </si>
  <si>
    <t>a</t>
  </si>
  <si>
    <t>Thu tiền khi giao đất, chuyển mục đích sử dụng đất ở tại TT. Hồ Xá</t>
  </si>
  <si>
    <t>b</t>
  </si>
  <si>
    <t>Thu tiền khi giao đất, chuyển mục đích sử dụng đất ở tại TT. Cửa Tùng</t>
  </si>
  <si>
    <t>c</t>
  </si>
  <si>
    <t>Thu tiền khi giao đất, chuyển mục đích sử dụng đất ở tại TT. Bến Quan</t>
  </si>
  <si>
    <t>Thu tiền khi giao đất, chuyển mục đích sử dụng đất ở tại nông thôn</t>
  </si>
  <si>
    <t>Xã đồng bằng</t>
  </si>
  <si>
    <t>Xã miền núi</t>
  </si>
  <si>
    <t>Thu tiền từ đất thương mại dịch vụ</t>
  </si>
  <si>
    <t>d</t>
  </si>
  <si>
    <t>e</t>
  </si>
  <si>
    <t>Thu tiền từ đất sản xuất kinh doanh phi nông nghiệp</t>
  </si>
  <si>
    <t>Tổng các khoản chi</t>
  </si>
  <si>
    <t>Tổng các khoản bồi thường</t>
  </si>
  <si>
    <t>Chi bồi thường khi thu hồi đất trồng cây hàng năm</t>
  </si>
  <si>
    <r>
      <t> </t>
    </r>
    <r>
      <rPr>
        <b/>
        <i/>
        <sz val="12"/>
        <rFont val="Times New Roman"/>
        <family val="1"/>
      </rPr>
      <t>2.1.1</t>
    </r>
  </si>
  <si>
    <t>Thị trấn Hồ Xá, Cửa Tùng, Bến Quan và 12 xã đồng bằng</t>
  </si>
  <si>
    <t> a</t>
  </si>
  <si>
    <t xml:space="preserve">03 xã miền núi </t>
  </si>
  <si>
    <t>Chi bồi thường khi thu hồi đất trồng cây lâu năm</t>
  </si>
  <si>
    <t>2.1.2</t>
  </si>
  <si>
    <t>03 xã miền núi</t>
  </si>
  <si>
    <t>Tài sản trên đất Thị trấn Hồ Xá, Cửa Tùng, Bến Quan và 12 xã đồng bằng</t>
  </si>
  <si>
    <t>Tài sản trên đất 03 xã miền núi</t>
  </si>
  <si>
    <t>Chi bồi thường khi thu hồi đất rừng sản xuất, rừng phòng hộ</t>
  </si>
  <si>
    <t>2.1.3</t>
  </si>
  <si>
    <t>Chi bồi thường khi thu hồi đất nuôi trồng thủy sản</t>
  </si>
  <si>
    <t>2.1.4</t>
  </si>
  <si>
    <t> b</t>
  </si>
  <si>
    <t>Chi bồi thường khi thu hồi đất ở</t>
  </si>
  <si>
    <t>2.1.5</t>
  </si>
  <si>
    <t> c</t>
  </si>
  <si>
    <t> d</t>
  </si>
  <si>
    <t> e</t>
  </si>
  <si>
    <t>Chi hỗ trợ đền bù đất nông nghiệp = 3 lần chi đền bù theo giá đất</t>
  </si>
  <si>
    <t>III</t>
  </si>
  <si>
    <t xml:space="preserve">CÂN ĐỐI THU - CHI </t>
  </si>
  <si>
    <t>45</t>
  </si>
  <si>
    <t>Đất trồng cây hàng năm khác chuyển sang đất nông nghiệp khác</t>
  </si>
  <si>
    <t>HNK/NKH</t>
  </si>
  <si>
    <t>Đất nuôi trồng thủy sản chuyển sang đất nông nghiệp khác</t>
  </si>
  <si>
    <t>NTS/NKH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</si>
</sst>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71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sz val="8.5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i/>
      <sz val="5"/>
      <color indexed="8"/>
      <name val="Arial"/>
      <family val="2"/>
    </font>
    <font>
      <b/>
      <sz val="5"/>
      <color indexed="8"/>
      <name val="Arial"/>
      <family val="2"/>
    </font>
    <font>
      <b/>
      <i/>
      <sz val="11"/>
      <color indexed="8"/>
      <name val="Times New Roman"/>
      <family val="2"/>
    </font>
    <font>
      <sz val="8.5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9"/>
      <color indexed="40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2" fontId="4" fillId="0" borderId="13" xfId="0" applyNumberFormat="1" applyFont="1" applyBorder="1" applyAlignment="1">
      <alignment horizontal="center" wrapText="1"/>
    </xf>
    <xf numFmtId="2" fontId="5" fillId="24" borderId="13" xfId="0" applyNumberFormat="1" applyFont="1" applyFill="1" applyBorder="1" applyAlignment="1">
      <alignment horizontal="center" wrapText="1"/>
    </xf>
    <xf numFmtId="0" fontId="29" fillId="0" borderId="14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5" fillId="0" borderId="21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31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/>
    </xf>
    <xf numFmtId="0" fontId="30" fillId="0" borderId="10" xfId="0" applyNumberFormat="1" applyFont="1" applyBorder="1" applyAlignment="1">
      <alignment vertical="center" wrapText="1"/>
    </xf>
    <xf numFmtId="0" fontId="29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 vertical="center"/>
    </xf>
    <xf numFmtId="10" fontId="47" fillId="0" borderId="10" xfId="57" applyNumberFormat="1" applyFont="1" applyFill="1" applyBorder="1" applyAlignment="1">
      <alignment vertical="center"/>
    </xf>
    <xf numFmtId="10" fontId="49" fillId="0" borderId="10" xfId="57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2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10" fontId="53" fillId="0" borderId="10" xfId="57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0" xfId="0" applyFont="1" applyAlignment="1">
      <alignment/>
    </xf>
    <xf numFmtId="4" fontId="22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31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7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57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 horizontal="center" wrapText="1"/>
    </xf>
    <xf numFmtId="2" fontId="62" fillId="0" borderId="10" xfId="0" applyNumberFormat="1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65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/>
    </xf>
    <xf numFmtId="4" fontId="64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31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hap\BIEU%20QHKH%20SD%20DAT%202022%20(24-4-202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&#7901;%20tr&#236;nh%20KH%202024\Bieu%20KH%202024%20T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0"/>
      <sheetName val="HO XA"/>
      <sheetName val="BEN QUAN"/>
      <sheetName val="V. THAI"/>
      <sheetName val="V. TU"/>
      <sheetName val="V. CHAP"/>
      <sheetName val="NAM TRUNG"/>
      <sheetName val="KIM THACH"/>
      <sheetName val="V. LONG"/>
      <sheetName val="V. KHE"/>
      <sheetName val="V. HOA"/>
      <sheetName val="HIEN THANH"/>
      <sheetName val="V. THUY"/>
      <sheetName val="V. LAM"/>
      <sheetName val="CUA TUNG"/>
      <sheetName val="V. HA"/>
      <sheetName val="V. SON"/>
      <sheetName val="V. GIANG"/>
      <sheetName val="VINH O"/>
      <sheetName val="CH 10-2022"/>
      <sheetName val="foxz"/>
      <sheetName val="foxz_2"/>
      <sheetName val="CH1"/>
      <sheetName val="CH2-cu"/>
      <sheetName val="CH6"/>
      <sheetName val="CH7"/>
      <sheetName val="CH8"/>
      <sheetName val="CH9"/>
      <sheetName val="CH10 chuẩn in"/>
      <sheetName val="CH13-1"/>
      <sheetName val="thu chi KH"/>
      <sheetName val="KDCNT"/>
      <sheetName val="HIEN TRANG"/>
      <sheetName val="CH10"/>
      <sheetName val="Cong trinh bo"/>
      <sheetName val="Du an trong diem"/>
      <sheetName val="CH13"/>
      <sheetName val="CH2"/>
      <sheetName val="CH3"/>
      <sheetName val="CH4"/>
      <sheetName val="CH5"/>
      <sheetName val="CH10 GOP"/>
      <sheetName val="CH11"/>
      <sheetName val="thu chi QH"/>
      <sheetName val="ch10 kh cu"/>
      <sheetName val="Sheet8"/>
      <sheetName val="NN+PNN 2030"/>
      <sheetName val="Sheet4"/>
      <sheetName val="Sheet11"/>
      <sheetName val="Sheet1"/>
      <sheetName val="N.THON"/>
      <sheetName val="Sheet2"/>
      <sheetName val="Sheet3"/>
      <sheetName val="PL7"/>
      <sheetName val="PL6"/>
      <sheetName val="PL5"/>
      <sheetName val="PL4"/>
      <sheetName val="PL3"/>
      <sheetName val="PL2"/>
      <sheetName val="PL1"/>
      <sheetName val="Sheet5"/>
      <sheetName val="Sheet7"/>
      <sheetName val="Sheet6"/>
      <sheetName val="CH10 in"/>
    </sheetNames>
    <sheetDataSet>
      <sheetData sheetId="2">
        <row r="133">
          <cell r="W133">
            <v>0</v>
          </cell>
        </row>
      </sheetData>
      <sheetData sheetId="9">
        <row r="133">
          <cell r="W133">
            <v>0</v>
          </cell>
        </row>
      </sheetData>
      <sheetData sheetId="15">
        <row r="133">
          <cell r="W133">
            <v>0</v>
          </cell>
        </row>
      </sheetData>
      <sheetData sheetId="18">
        <row r="133">
          <cell r="W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CH"/>
      <sheetName val="02CH"/>
      <sheetName val="06CH.2024"/>
      <sheetName val="07CH.2024"/>
      <sheetName val="08CH"/>
      <sheetName val="08CH.2024"/>
      <sheetName val="09CH.2024"/>
      <sheetName val="09CH.0"/>
      <sheetName val="10CH.2024"/>
      <sheetName val="10CH.0"/>
      <sheetName val="11CH"/>
      <sheetName val="13CH.0"/>
      <sheetName val="13CH.2024"/>
    </sheetNames>
    <sheetDataSet>
      <sheetData sheetId="5">
        <row r="13">
          <cell r="D13">
            <v>180.39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zoomScale="85" zoomScaleNormal="85" zoomScalePageLayoutView="0" workbookViewId="0" topLeftCell="A5">
      <selection activeCell="A9" activeCellId="1" sqref="A32:IV32 A9:IV9"/>
    </sheetView>
  </sheetViews>
  <sheetFormatPr defaultColWidth="8.8515625" defaultRowHeight="15"/>
  <cols>
    <col min="1" max="1" width="6.57421875" style="2" customWidth="1"/>
    <col min="2" max="2" width="39.421875" style="6" customWidth="1"/>
    <col min="3" max="3" width="6.8515625" style="5" customWidth="1"/>
    <col min="4" max="4" width="10.7109375" style="6" customWidth="1"/>
    <col min="5" max="8" width="9.8515625" style="6" customWidth="1"/>
    <col min="9" max="22" width="9.8515625" style="0" customWidth="1"/>
  </cols>
  <sheetData>
    <row r="1" spans="1:2" ht="15">
      <c r="A1" s="229" t="s">
        <v>53</v>
      </c>
      <c r="B1" s="229"/>
    </row>
    <row r="2" spans="1:22" ht="19.5" customHeight="1">
      <c r="A2" s="227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s="30" customFormat="1" ht="17.25" customHeight="1">
      <c r="A3" s="227" t="s">
        <v>175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2" ht="15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ht="17.25" customHeight="1">
      <c r="A5" s="230" t="s">
        <v>270</v>
      </c>
      <c r="B5" s="230" t="s">
        <v>230</v>
      </c>
      <c r="C5" s="230" t="s">
        <v>226</v>
      </c>
      <c r="D5" s="230" t="s">
        <v>1</v>
      </c>
      <c r="E5" s="231" t="s">
        <v>187</v>
      </c>
      <c r="F5" s="232"/>
      <c r="G5" s="232"/>
      <c r="H5" s="232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ht="45" customHeight="1">
      <c r="A6" s="230"/>
      <c r="B6" s="230"/>
      <c r="C6" s="230"/>
      <c r="D6" s="230"/>
      <c r="E6" s="12" t="s">
        <v>231</v>
      </c>
      <c r="F6" s="12" t="s">
        <v>416</v>
      </c>
      <c r="G6" s="12" t="s">
        <v>65</v>
      </c>
      <c r="H6" s="12" t="s">
        <v>43</v>
      </c>
      <c r="I6" s="8" t="s">
        <v>372</v>
      </c>
      <c r="J6" s="8" t="s">
        <v>72</v>
      </c>
      <c r="K6" s="8" t="s">
        <v>441</v>
      </c>
      <c r="L6" s="8" t="s">
        <v>308</v>
      </c>
      <c r="M6" s="8" t="s">
        <v>25</v>
      </c>
      <c r="N6" s="8" t="s">
        <v>421</v>
      </c>
      <c r="O6" s="8" t="s">
        <v>269</v>
      </c>
      <c r="P6" s="8" t="s">
        <v>331</v>
      </c>
      <c r="Q6" s="8" t="s">
        <v>68</v>
      </c>
      <c r="R6" s="8" t="s">
        <v>340</v>
      </c>
      <c r="S6" s="8" t="s">
        <v>322</v>
      </c>
      <c r="T6" s="8" t="s">
        <v>161</v>
      </c>
      <c r="U6" s="8" t="s">
        <v>117</v>
      </c>
      <c r="V6" s="8" t="s">
        <v>277</v>
      </c>
    </row>
    <row r="7" spans="1:22" s="4" customFormat="1" ht="14.25" customHeight="1">
      <c r="A7" s="3" t="s">
        <v>360</v>
      </c>
      <c r="B7" s="3" t="s">
        <v>324</v>
      </c>
      <c r="C7" s="3" t="s">
        <v>293</v>
      </c>
      <c r="D7" s="3" t="s">
        <v>240</v>
      </c>
      <c r="E7" s="3" t="s">
        <v>238</v>
      </c>
      <c r="F7" s="3" t="s">
        <v>209</v>
      </c>
      <c r="G7" s="3" t="s">
        <v>185</v>
      </c>
      <c r="H7" s="3" t="s">
        <v>149</v>
      </c>
      <c r="I7" s="71" t="s">
        <v>125</v>
      </c>
      <c r="J7" s="71" t="s">
        <v>173</v>
      </c>
      <c r="K7" s="71" t="s">
        <v>445</v>
      </c>
      <c r="L7" s="71" t="s">
        <v>278</v>
      </c>
      <c r="M7" s="71" t="s">
        <v>388</v>
      </c>
      <c r="N7" s="71" t="s">
        <v>215</v>
      </c>
      <c r="O7" s="71" t="s">
        <v>386</v>
      </c>
      <c r="P7" s="71" t="s">
        <v>339</v>
      </c>
      <c r="Q7" s="71" t="s">
        <v>446</v>
      </c>
      <c r="R7" s="71" t="s">
        <v>367</v>
      </c>
      <c r="S7" s="71" t="s">
        <v>190</v>
      </c>
      <c r="T7" s="71" t="s">
        <v>423</v>
      </c>
      <c r="U7" s="71" t="s">
        <v>417</v>
      </c>
      <c r="V7" s="71" t="s">
        <v>248</v>
      </c>
    </row>
    <row r="8" spans="1:22" s="9" customFormat="1" ht="15.75">
      <c r="A8" s="102">
        <v>1</v>
      </c>
      <c r="B8" s="103" t="s">
        <v>206</v>
      </c>
      <c r="C8" s="102" t="s">
        <v>204</v>
      </c>
      <c r="D8" s="92">
        <v>53655.94</v>
      </c>
      <c r="E8" s="92">
        <v>446.09</v>
      </c>
      <c r="F8" s="92">
        <v>322.61</v>
      </c>
      <c r="G8" s="92">
        <v>931.07</v>
      </c>
      <c r="H8" s="92">
        <v>2900.42</v>
      </c>
      <c r="I8" s="93">
        <v>1850.95</v>
      </c>
      <c r="J8" s="93">
        <v>4676.88</v>
      </c>
      <c r="K8" s="93">
        <v>1244.67</v>
      </c>
      <c r="L8" s="93">
        <v>1999.37</v>
      </c>
      <c r="M8" s="93">
        <v>2179.29</v>
      </c>
      <c r="N8" s="93">
        <v>1742.24</v>
      </c>
      <c r="O8" s="93">
        <v>1054.36</v>
      </c>
      <c r="P8" s="93">
        <v>3930.84</v>
      </c>
      <c r="Q8" s="93">
        <v>1405.48</v>
      </c>
      <c r="R8" s="93">
        <v>15757.56</v>
      </c>
      <c r="S8" s="93">
        <v>3446.1</v>
      </c>
      <c r="T8" s="93">
        <v>712.12</v>
      </c>
      <c r="U8" s="93">
        <v>581.58</v>
      </c>
      <c r="V8" s="93">
        <v>8474.31</v>
      </c>
    </row>
    <row r="9" spans="1:22" ht="15.75" hidden="1">
      <c r="A9" s="104"/>
      <c r="B9" s="105" t="s">
        <v>217</v>
      </c>
      <c r="C9" s="104"/>
      <c r="D9" s="11"/>
      <c r="E9" s="11"/>
      <c r="F9" s="11"/>
      <c r="G9" s="11"/>
      <c r="H9" s="1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10" customFormat="1" ht="15.75">
      <c r="A10" s="104" t="s">
        <v>320</v>
      </c>
      <c r="B10" s="106" t="s">
        <v>392</v>
      </c>
      <c r="C10" s="104" t="s">
        <v>364</v>
      </c>
      <c r="D10" s="94">
        <v>4700.07</v>
      </c>
      <c r="E10" s="94">
        <v>116.47</v>
      </c>
      <c r="F10" s="94">
        <v>3.15</v>
      </c>
      <c r="G10" s="94">
        <v>37.6</v>
      </c>
      <c r="H10" s="94">
        <v>121.12</v>
      </c>
      <c r="I10" s="95">
        <v>108.11</v>
      </c>
      <c r="J10" s="95">
        <v>311.57</v>
      </c>
      <c r="K10" s="95">
        <v>254.84</v>
      </c>
      <c r="L10" s="95">
        <v>32.08</v>
      </c>
      <c r="M10" s="95">
        <v>710.99</v>
      </c>
      <c r="N10" s="95">
        <v>95.94</v>
      </c>
      <c r="O10" s="95">
        <v>754.22</v>
      </c>
      <c r="P10" s="95">
        <v>704.31</v>
      </c>
      <c r="Q10" s="95">
        <v>369.98</v>
      </c>
      <c r="R10" s="95">
        <v>44.5</v>
      </c>
      <c r="S10" s="95">
        <v>683.45</v>
      </c>
      <c r="T10" s="95">
        <v>93.38</v>
      </c>
      <c r="U10" s="95">
        <v>216.76</v>
      </c>
      <c r="V10" s="95">
        <v>41.6</v>
      </c>
    </row>
    <row r="11" spans="1:22" ht="15.75">
      <c r="A11" s="104"/>
      <c r="B11" s="105" t="s">
        <v>5</v>
      </c>
      <c r="C11" s="107" t="s">
        <v>22</v>
      </c>
      <c r="D11" s="96">
        <v>3651.7</v>
      </c>
      <c r="E11" s="96">
        <v>100.2</v>
      </c>
      <c r="F11" s="11"/>
      <c r="G11" s="96">
        <v>35.98</v>
      </c>
      <c r="H11" s="96">
        <v>113.47</v>
      </c>
      <c r="I11" s="97">
        <v>88.27</v>
      </c>
      <c r="J11" s="97">
        <v>145.55</v>
      </c>
      <c r="K11" s="97">
        <v>108.35</v>
      </c>
      <c r="L11" s="97">
        <v>4.69</v>
      </c>
      <c r="M11" s="97">
        <v>621.77</v>
      </c>
      <c r="N11" s="97">
        <v>48.42</v>
      </c>
      <c r="O11" s="97">
        <v>754.22</v>
      </c>
      <c r="P11" s="97">
        <v>610.32</v>
      </c>
      <c r="Q11" s="97">
        <v>311.13</v>
      </c>
      <c r="R11" s="53"/>
      <c r="S11" s="97">
        <v>620.25</v>
      </c>
      <c r="T11" s="97">
        <v>63.96</v>
      </c>
      <c r="U11" s="97">
        <v>25.12</v>
      </c>
      <c r="V11" s="53"/>
    </row>
    <row r="12" spans="1:22" ht="15.75">
      <c r="A12" s="104" t="s">
        <v>156</v>
      </c>
      <c r="B12" s="106" t="s">
        <v>312</v>
      </c>
      <c r="C12" s="104" t="s">
        <v>118</v>
      </c>
      <c r="D12" s="96">
        <v>4097.97</v>
      </c>
      <c r="E12" s="96">
        <v>256.48</v>
      </c>
      <c r="F12" s="96">
        <v>3.38</v>
      </c>
      <c r="G12" s="96">
        <v>171.21</v>
      </c>
      <c r="H12" s="96">
        <v>572.11</v>
      </c>
      <c r="I12" s="97">
        <v>239.1</v>
      </c>
      <c r="J12" s="97">
        <v>414.43</v>
      </c>
      <c r="K12" s="97">
        <v>48.69</v>
      </c>
      <c r="L12" s="97">
        <v>104.34</v>
      </c>
      <c r="M12" s="97">
        <v>423.85</v>
      </c>
      <c r="N12" s="97">
        <v>353.6</v>
      </c>
      <c r="O12" s="97">
        <v>164.8</v>
      </c>
      <c r="P12" s="97">
        <v>543.9</v>
      </c>
      <c r="Q12" s="97">
        <v>101.08</v>
      </c>
      <c r="R12" s="97">
        <v>43.5</v>
      </c>
      <c r="S12" s="97">
        <v>403.16</v>
      </c>
      <c r="T12" s="97">
        <v>124.64</v>
      </c>
      <c r="U12" s="97">
        <v>84.16</v>
      </c>
      <c r="V12" s="97">
        <v>45.54</v>
      </c>
    </row>
    <row r="13" spans="1:22" ht="15.75">
      <c r="A13" s="104" t="s">
        <v>454</v>
      </c>
      <c r="B13" s="106" t="s">
        <v>311</v>
      </c>
      <c r="C13" s="104" t="s">
        <v>393</v>
      </c>
      <c r="D13" s="96">
        <v>10681.61</v>
      </c>
      <c r="E13" s="96">
        <v>48.02</v>
      </c>
      <c r="F13" s="96">
        <v>291.48</v>
      </c>
      <c r="G13" s="11"/>
      <c r="H13" s="96">
        <v>104.77</v>
      </c>
      <c r="I13" s="97">
        <v>1109.89</v>
      </c>
      <c r="J13" s="97">
        <v>270.54</v>
      </c>
      <c r="K13" s="97">
        <v>843.28</v>
      </c>
      <c r="L13" s="97">
        <v>969.65</v>
      </c>
      <c r="M13" s="97">
        <v>396.84</v>
      </c>
      <c r="N13" s="97">
        <v>1098.88</v>
      </c>
      <c r="O13" s="97">
        <v>52.2</v>
      </c>
      <c r="P13" s="97">
        <v>1117.73</v>
      </c>
      <c r="Q13" s="97">
        <v>717.89</v>
      </c>
      <c r="R13" s="97">
        <v>2482.75</v>
      </c>
      <c r="S13" s="97">
        <v>550.54</v>
      </c>
      <c r="T13" s="97">
        <v>406.26</v>
      </c>
      <c r="U13" s="97">
        <v>202.14</v>
      </c>
      <c r="V13" s="97">
        <v>18.75</v>
      </c>
    </row>
    <row r="14" spans="1:22" ht="15.75">
      <c r="A14" s="104" t="s">
        <v>455</v>
      </c>
      <c r="B14" s="106" t="s">
        <v>136</v>
      </c>
      <c r="C14" s="104" t="s">
        <v>262</v>
      </c>
      <c r="D14" s="96">
        <v>13151.4</v>
      </c>
      <c r="E14" s="11"/>
      <c r="F14" s="11"/>
      <c r="G14" s="96">
        <v>217.07</v>
      </c>
      <c r="H14" s="96">
        <v>450.94</v>
      </c>
      <c r="I14" s="97">
        <v>224.24</v>
      </c>
      <c r="J14" s="97">
        <v>40.71</v>
      </c>
      <c r="K14" s="53"/>
      <c r="L14" s="97">
        <v>112.34</v>
      </c>
      <c r="M14" s="97">
        <v>52.72</v>
      </c>
      <c r="N14" s="97">
        <v>101.44</v>
      </c>
      <c r="O14" s="53"/>
      <c r="P14" s="53"/>
      <c r="Q14" s="53"/>
      <c r="R14" s="97">
        <v>4996.84</v>
      </c>
      <c r="S14" s="53"/>
      <c r="T14" s="97">
        <v>11.62</v>
      </c>
      <c r="U14" s="53"/>
      <c r="V14" s="97">
        <v>6943.48</v>
      </c>
    </row>
    <row r="15" spans="1:22" ht="15.75">
      <c r="A15" s="104" t="s">
        <v>383</v>
      </c>
      <c r="B15" s="106" t="s">
        <v>296</v>
      </c>
      <c r="C15" s="104" t="s">
        <v>345</v>
      </c>
      <c r="D15" s="96">
        <v>97.13</v>
      </c>
      <c r="E15" s="11"/>
      <c r="F15" s="11"/>
      <c r="G15" s="11"/>
      <c r="H15" s="11"/>
      <c r="I15" s="53"/>
      <c r="J15" s="53"/>
      <c r="K15" s="97">
        <v>46.07</v>
      </c>
      <c r="L15" s="53"/>
      <c r="M15" s="53"/>
      <c r="N15" s="53"/>
      <c r="O15" s="53"/>
      <c r="P15" s="53"/>
      <c r="Q15" s="97">
        <v>51.06</v>
      </c>
      <c r="R15" s="53"/>
      <c r="S15" s="53"/>
      <c r="T15" s="53"/>
      <c r="U15" s="53"/>
      <c r="V15" s="53"/>
    </row>
    <row r="16" spans="1:22" ht="15.75">
      <c r="A16" s="104" t="s">
        <v>456</v>
      </c>
      <c r="B16" s="106" t="s">
        <v>52</v>
      </c>
      <c r="C16" s="104" t="s">
        <v>390</v>
      </c>
      <c r="D16" s="96">
        <v>20099.46</v>
      </c>
      <c r="E16" s="96">
        <v>6.35</v>
      </c>
      <c r="F16" s="96">
        <v>21.11</v>
      </c>
      <c r="G16" s="96">
        <v>485</v>
      </c>
      <c r="H16" s="96">
        <v>1634.43</v>
      </c>
      <c r="I16" s="97">
        <v>105.29</v>
      </c>
      <c r="J16" s="97">
        <v>3600.57</v>
      </c>
      <c r="K16" s="97">
        <v>25.09</v>
      </c>
      <c r="L16" s="97">
        <v>767.44</v>
      </c>
      <c r="M16" s="97">
        <v>554.6</v>
      </c>
      <c r="N16" s="97">
        <v>78.33</v>
      </c>
      <c r="O16" s="97">
        <v>18.45</v>
      </c>
      <c r="P16" s="97">
        <v>1467.89</v>
      </c>
      <c r="Q16" s="97">
        <v>47.82</v>
      </c>
      <c r="R16" s="97">
        <v>8167.24</v>
      </c>
      <c r="S16" s="97">
        <v>1629.37</v>
      </c>
      <c r="T16" s="97">
        <v>60.64</v>
      </c>
      <c r="U16" s="97">
        <v>5.01</v>
      </c>
      <c r="V16" s="97">
        <v>1424.83</v>
      </c>
    </row>
    <row r="17" spans="1:22" ht="25.5">
      <c r="A17" s="104"/>
      <c r="B17" s="105" t="s">
        <v>447</v>
      </c>
      <c r="C17" s="107" t="s">
        <v>434</v>
      </c>
      <c r="D17" s="96">
        <v>1091.83</v>
      </c>
      <c r="E17" s="11"/>
      <c r="F17" s="11"/>
      <c r="G17" s="11"/>
      <c r="H17" s="11"/>
      <c r="I17" s="53"/>
      <c r="J17" s="53"/>
      <c r="K17" s="53"/>
      <c r="L17" s="53"/>
      <c r="M17" s="53"/>
      <c r="N17" s="53"/>
      <c r="O17" s="53"/>
      <c r="P17" s="53"/>
      <c r="Q17" s="53"/>
      <c r="R17" s="97">
        <v>1062.17</v>
      </c>
      <c r="S17" s="53"/>
      <c r="T17" s="53"/>
      <c r="U17" s="53"/>
      <c r="V17" s="97">
        <v>29.66</v>
      </c>
    </row>
    <row r="18" spans="1:22" ht="15.75">
      <c r="A18" s="104" t="s">
        <v>457</v>
      </c>
      <c r="B18" s="106" t="s">
        <v>152</v>
      </c>
      <c r="C18" s="104" t="s">
        <v>259</v>
      </c>
      <c r="D18" s="96">
        <v>778.82</v>
      </c>
      <c r="E18" s="96">
        <v>18.77</v>
      </c>
      <c r="F18" s="96">
        <v>3.49</v>
      </c>
      <c r="G18" s="96">
        <v>20.19</v>
      </c>
      <c r="H18" s="96">
        <v>15.3</v>
      </c>
      <c r="I18" s="97">
        <v>57.06</v>
      </c>
      <c r="J18" s="97">
        <v>38.52</v>
      </c>
      <c r="K18" s="97">
        <v>26.7</v>
      </c>
      <c r="L18" s="97">
        <v>1.52</v>
      </c>
      <c r="M18" s="97">
        <v>31.2</v>
      </c>
      <c r="N18" s="97">
        <v>14.05</v>
      </c>
      <c r="O18" s="97">
        <v>64.69</v>
      </c>
      <c r="P18" s="97">
        <v>94.34</v>
      </c>
      <c r="Q18" s="97">
        <v>116.2</v>
      </c>
      <c r="R18" s="97">
        <v>18.73</v>
      </c>
      <c r="S18" s="97">
        <v>171.93</v>
      </c>
      <c r="T18" s="97">
        <v>12.51</v>
      </c>
      <c r="U18" s="97">
        <v>73.51</v>
      </c>
      <c r="V18" s="97">
        <v>0.11</v>
      </c>
    </row>
    <row r="19" spans="1:22" ht="15.75" hidden="1">
      <c r="A19" s="104" t="s">
        <v>375</v>
      </c>
      <c r="B19" s="106" t="s">
        <v>335</v>
      </c>
      <c r="C19" s="104" t="s">
        <v>130</v>
      </c>
      <c r="D19" s="11"/>
      <c r="E19" s="11"/>
      <c r="F19" s="11"/>
      <c r="G19" s="11"/>
      <c r="H19" s="1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s="119" customFormat="1" ht="15.75">
      <c r="A20" s="104" t="s">
        <v>458</v>
      </c>
      <c r="B20" s="106" t="s">
        <v>235</v>
      </c>
      <c r="C20" s="104" t="s">
        <v>415</v>
      </c>
      <c r="D20" s="96">
        <v>49.49</v>
      </c>
      <c r="E20" s="11"/>
      <c r="F20" s="11"/>
      <c r="G20" s="11"/>
      <c r="H20" s="96">
        <v>1.75</v>
      </c>
      <c r="I20" s="117">
        <v>7.26</v>
      </c>
      <c r="J20" s="117">
        <v>0.54</v>
      </c>
      <c r="K20" s="118"/>
      <c r="L20" s="118">
        <v>12</v>
      </c>
      <c r="M20" s="117">
        <v>9.09</v>
      </c>
      <c r="N20" s="118"/>
      <c r="O20" s="118"/>
      <c r="P20" s="117">
        <v>2.67</v>
      </c>
      <c r="Q20" s="117">
        <v>1.45</v>
      </c>
      <c r="R20" s="117">
        <v>4</v>
      </c>
      <c r="S20" s="117">
        <v>7.65</v>
      </c>
      <c r="T20" s="117">
        <v>3.08</v>
      </c>
      <c r="U20" s="118"/>
      <c r="V20" s="118"/>
    </row>
    <row r="21" spans="1:22" s="9" customFormat="1" ht="15.75">
      <c r="A21" s="102">
        <v>2</v>
      </c>
      <c r="B21" s="103" t="s">
        <v>70</v>
      </c>
      <c r="C21" s="102" t="s">
        <v>327</v>
      </c>
      <c r="D21" s="92">
        <v>7129.95</v>
      </c>
      <c r="E21" s="92">
        <v>280.51</v>
      </c>
      <c r="F21" s="92">
        <v>93.58</v>
      </c>
      <c r="G21" s="92">
        <v>304.85</v>
      </c>
      <c r="H21" s="92">
        <v>475.59</v>
      </c>
      <c r="I21" s="93">
        <v>311.24</v>
      </c>
      <c r="J21" s="93">
        <v>705.85</v>
      </c>
      <c r="K21" s="93">
        <v>257.4</v>
      </c>
      <c r="L21" s="93">
        <v>369.46</v>
      </c>
      <c r="M21" s="93">
        <v>547.7</v>
      </c>
      <c r="N21" s="93">
        <v>282.51</v>
      </c>
      <c r="O21" s="93">
        <v>294.76</v>
      </c>
      <c r="P21" s="93">
        <v>916.96</v>
      </c>
      <c r="Q21" s="93">
        <v>314.8</v>
      </c>
      <c r="R21" s="93">
        <v>651.12</v>
      </c>
      <c r="S21" s="93">
        <v>641.09</v>
      </c>
      <c r="T21" s="93">
        <v>286.68</v>
      </c>
      <c r="U21" s="93">
        <v>293.95</v>
      </c>
      <c r="V21" s="93">
        <v>101.9</v>
      </c>
    </row>
    <row r="22" spans="1:22" ht="15.75">
      <c r="A22" s="104"/>
      <c r="B22" s="105" t="s">
        <v>217</v>
      </c>
      <c r="C22" s="10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.75">
      <c r="A23" s="104" t="s">
        <v>321</v>
      </c>
      <c r="B23" s="106" t="s">
        <v>13</v>
      </c>
      <c r="C23" s="104" t="s">
        <v>121</v>
      </c>
      <c r="D23" s="96">
        <v>127.23</v>
      </c>
      <c r="E23" s="96">
        <v>1.45</v>
      </c>
      <c r="F23" s="11"/>
      <c r="G23" s="96">
        <v>83.93</v>
      </c>
      <c r="H23" s="96">
        <v>23.26</v>
      </c>
      <c r="I23" s="53"/>
      <c r="J23" s="53"/>
      <c r="K23" s="53"/>
      <c r="L23" s="53"/>
      <c r="M23" s="53"/>
      <c r="N23" s="53"/>
      <c r="O23" s="53"/>
      <c r="P23" s="97">
        <v>15.56</v>
      </c>
      <c r="Q23" s="53"/>
      <c r="R23" s="97">
        <v>1.09</v>
      </c>
      <c r="S23" s="53"/>
      <c r="T23" s="97">
        <v>1.94</v>
      </c>
      <c r="U23" s="53"/>
      <c r="V23" s="53"/>
    </row>
    <row r="24" spans="1:22" ht="15.75">
      <c r="A24" s="104" t="s">
        <v>157</v>
      </c>
      <c r="B24" s="106" t="s">
        <v>369</v>
      </c>
      <c r="C24" s="104" t="s">
        <v>249</v>
      </c>
      <c r="D24" s="96">
        <v>4.05</v>
      </c>
      <c r="E24" s="96">
        <v>3.87</v>
      </c>
      <c r="F24" s="96">
        <v>0.05</v>
      </c>
      <c r="G24" s="11"/>
      <c r="H24" s="1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97">
        <v>0.03</v>
      </c>
      <c r="U24" s="97">
        <v>0.1</v>
      </c>
      <c r="V24" s="53"/>
    </row>
    <row r="25" spans="1:22" ht="15.75">
      <c r="A25" s="104" t="s">
        <v>459</v>
      </c>
      <c r="B25" s="106" t="s">
        <v>166</v>
      </c>
      <c r="C25" s="104" t="s">
        <v>184</v>
      </c>
      <c r="D25" s="96">
        <v>38.12</v>
      </c>
      <c r="E25" s="11"/>
      <c r="F25" s="11"/>
      <c r="G25" s="11"/>
      <c r="H25" s="11"/>
      <c r="I25" s="53"/>
      <c r="J25" s="97">
        <v>28.24</v>
      </c>
      <c r="K25" s="53"/>
      <c r="L25" s="53"/>
      <c r="M25" s="97">
        <v>9.88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.75">
      <c r="A26" s="104" t="s">
        <v>460</v>
      </c>
      <c r="B26" s="106" t="s">
        <v>207</v>
      </c>
      <c r="C26" s="104" t="s">
        <v>414</v>
      </c>
      <c r="D26" s="96">
        <v>1.96</v>
      </c>
      <c r="E26" s="11"/>
      <c r="F26" s="11"/>
      <c r="G26" s="11"/>
      <c r="H26" s="11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7">
        <v>1.96</v>
      </c>
      <c r="V26" s="53"/>
    </row>
    <row r="27" spans="1:22" ht="15.75">
      <c r="A27" s="104" t="s">
        <v>461</v>
      </c>
      <c r="B27" s="106" t="s">
        <v>174</v>
      </c>
      <c r="C27" s="104" t="s">
        <v>95</v>
      </c>
      <c r="D27" s="96">
        <v>92.45</v>
      </c>
      <c r="E27" s="96">
        <v>4.75</v>
      </c>
      <c r="F27" s="96">
        <v>1.08</v>
      </c>
      <c r="G27" s="96">
        <v>0.36</v>
      </c>
      <c r="H27" s="96">
        <v>0.7</v>
      </c>
      <c r="I27" s="97">
        <v>2.16</v>
      </c>
      <c r="J27" s="97">
        <v>2.06</v>
      </c>
      <c r="K27" s="97">
        <v>26.32</v>
      </c>
      <c r="L27" s="53"/>
      <c r="M27" s="97">
        <v>2.56</v>
      </c>
      <c r="N27" s="97">
        <v>8.57</v>
      </c>
      <c r="O27" s="97">
        <v>1.53</v>
      </c>
      <c r="P27" s="97">
        <v>2.58</v>
      </c>
      <c r="Q27" s="97">
        <v>16.8</v>
      </c>
      <c r="R27" s="97">
        <v>0.89</v>
      </c>
      <c r="S27" s="97">
        <v>4.26</v>
      </c>
      <c r="T27" s="97">
        <v>17.39</v>
      </c>
      <c r="U27" s="97">
        <v>0.44</v>
      </c>
      <c r="V27" s="53"/>
    </row>
    <row r="28" spans="1:22" ht="15.75">
      <c r="A28" s="104" t="s">
        <v>462</v>
      </c>
      <c r="B28" s="106" t="s">
        <v>73</v>
      </c>
      <c r="C28" s="104" t="s">
        <v>309</v>
      </c>
      <c r="D28" s="96">
        <v>21.68</v>
      </c>
      <c r="E28" s="96">
        <v>2.93</v>
      </c>
      <c r="F28" s="96">
        <v>1.61</v>
      </c>
      <c r="G28" s="96">
        <v>3.07</v>
      </c>
      <c r="H28" s="11"/>
      <c r="I28" s="53"/>
      <c r="J28" s="97">
        <v>0.06</v>
      </c>
      <c r="K28" s="53"/>
      <c r="L28" s="53"/>
      <c r="M28" s="97">
        <v>9.38</v>
      </c>
      <c r="N28" s="53"/>
      <c r="O28" s="53"/>
      <c r="P28" s="97">
        <v>0.06</v>
      </c>
      <c r="Q28" s="97">
        <v>0.19</v>
      </c>
      <c r="R28" s="53"/>
      <c r="S28" s="97">
        <v>2.08</v>
      </c>
      <c r="T28" s="97">
        <v>2.3</v>
      </c>
      <c r="U28" s="53"/>
      <c r="V28" s="53"/>
    </row>
    <row r="29" spans="1:22" ht="15.75">
      <c r="A29" s="104" t="s">
        <v>463</v>
      </c>
      <c r="B29" s="106" t="s">
        <v>298</v>
      </c>
      <c r="C29" s="104" t="s">
        <v>64</v>
      </c>
      <c r="D29" s="96">
        <v>217.79</v>
      </c>
      <c r="E29" s="11"/>
      <c r="F29" s="11"/>
      <c r="G29" s="96">
        <v>83.23</v>
      </c>
      <c r="H29" s="96">
        <v>130.77</v>
      </c>
      <c r="I29" s="53"/>
      <c r="J29" s="53"/>
      <c r="K29" s="97">
        <v>3.02</v>
      </c>
      <c r="L29" s="53"/>
      <c r="M29" s="53"/>
      <c r="N29" s="97">
        <v>0.77</v>
      </c>
      <c r="O29" s="53"/>
      <c r="P29" s="53"/>
      <c r="Q29" s="53"/>
      <c r="R29" s="53"/>
      <c r="S29" s="53"/>
      <c r="T29" s="53"/>
      <c r="U29" s="53"/>
      <c r="V29" s="53"/>
    </row>
    <row r="30" spans="1:22" ht="15.75">
      <c r="A30" s="104" t="s">
        <v>464</v>
      </c>
      <c r="B30" s="106" t="s">
        <v>221</v>
      </c>
      <c r="C30" s="104" t="s">
        <v>168</v>
      </c>
      <c r="D30" s="96">
        <v>13.56</v>
      </c>
      <c r="E30" s="96">
        <v>2.11</v>
      </c>
      <c r="F30" s="11"/>
      <c r="G30" s="11"/>
      <c r="H30" s="96">
        <v>1.1</v>
      </c>
      <c r="I30" s="53"/>
      <c r="J30" s="53"/>
      <c r="K30" s="97">
        <v>7.37</v>
      </c>
      <c r="L30" s="53"/>
      <c r="M30" s="53"/>
      <c r="N30" s="53"/>
      <c r="O30" s="53"/>
      <c r="P30" s="53"/>
      <c r="Q30" s="53"/>
      <c r="R30" s="97">
        <v>2.98</v>
      </c>
      <c r="S30" s="53"/>
      <c r="T30" s="53"/>
      <c r="U30" s="53"/>
      <c r="V30" s="53"/>
    </row>
    <row r="31" spans="1:22" ht="25.5">
      <c r="A31" s="104" t="s">
        <v>465</v>
      </c>
      <c r="B31" s="106" t="s">
        <v>135</v>
      </c>
      <c r="C31" s="104" t="s">
        <v>438</v>
      </c>
      <c r="D31" s="96">
        <v>3754.61</v>
      </c>
      <c r="E31" s="96">
        <v>143.4</v>
      </c>
      <c r="F31" s="96">
        <v>32.54</v>
      </c>
      <c r="G31" s="96">
        <v>95.26</v>
      </c>
      <c r="H31" s="96">
        <v>191.35</v>
      </c>
      <c r="I31" s="97">
        <v>244.1</v>
      </c>
      <c r="J31" s="97">
        <v>273.05</v>
      </c>
      <c r="K31" s="97">
        <v>140.65</v>
      </c>
      <c r="L31" s="97">
        <v>72.27</v>
      </c>
      <c r="M31" s="97">
        <v>345.26</v>
      </c>
      <c r="N31" s="97">
        <v>208.49</v>
      </c>
      <c r="O31" s="97">
        <v>197.66</v>
      </c>
      <c r="P31" s="97">
        <v>744.32</v>
      </c>
      <c r="Q31" s="97">
        <v>199.04</v>
      </c>
      <c r="R31" s="97">
        <v>202.96</v>
      </c>
      <c r="S31" s="97">
        <v>350.76</v>
      </c>
      <c r="T31" s="97">
        <v>172.38</v>
      </c>
      <c r="U31" s="97">
        <v>110.42</v>
      </c>
      <c r="V31" s="97">
        <v>30.7</v>
      </c>
    </row>
    <row r="32" spans="1:22" ht="15.75" hidden="1">
      <c r="A32" s="104"/>
      <c r="B32" s="105" t="s">
        <v>217</v>
      </c>
      <c r="C32" s="104"/>
      <c r="D32" s="11"/>
      <c r="E32" s="11"/>
      <c r="F32" s="11"/>
      <c r="G32" s="11"/>
      <c r="H32" s="11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121" customFormat="1" ht="15.75">
      <c r="A33" s="107" t="s">
        <v>258</v>
      </c>
      <c r="B33" s="105" t="s">
        <v>85</v>
      </c>
      <c r="C33" s="107" t="s">
        <v>21</v>
      </c>
      <c r="D33" s="94">
        <v>2062.61</v>
      </c>
      <c r="E33" s="94">
        <v>97.24</v>
      </c>
      <c r="F33" s="94">
        <v>23.4</v>
      </c>
      <c r="G33" s="94">
        <v>31.04</v>
      </c>
      <c r="H33" s="94">
        <v>110.79</v>
      </c>
      <c r="I33" s="129">
        <v>124.15</v>
      </c>
      <c r="J33" s="129">
        <v>180.65</v>
      </c>
      <c r="K33" s="129">
        <v>86.93</v>
      </c>
      <c r="L33" s="129">
        <v>57.95</v>
      </c>
      <c r="M33" s="129">
        <v>211.25</v>
      </c>
      <c r="N33" s="129">
        <v>137.01</v>
      </c>
      <c r="O33" s="129">
        <v>110.71</v>
      </c>
      <c r="P33" s="129">
        <v>182.22</v>
      </c>
      <c r="Q33" s="129">
        <v>114.17</v>
      </c>
      <c r="R33" s="129">
        <v>185.74</v>
      </c>
      <c r="S33" s="129">
        <v>221.45</v>
      </c>
      <c r="T33" s="129">
        <v>100.16</v>
      </c>
      <c r="U33" s="129">
        <v>62.9</v>
      </c>
      <c r="V33" s="129">
        <v>24.85</v>
      </c>
    </row>
    <row r="34" spans="1:22" s="121" customFormat="1" ht="15.75">
      <c r="A34" s="107" t="s">
        <v>258</v>
      </c>
      <c r="B34" s="105" t="s">
        <v>58</v>
      </c>
      <c r="C34" s="107" t="s">
        <v>212</v>
      </c>
      <c r="D34" s="94">
        <v>933.76</v>
      </c>
      <c r="E34" s="94">
        <v>9.5</v>
      </c>
      <c r="F34" s="120"/>
      <c r="G34" s="94">
        <v>2.34</v>
      </c>
      <c r="H34" s="94">
        <v>25.57</v>
      </c>
      <c r="I34" s="129">
        <v>20.68</v>
      </c>
      <c r="J34" s="129">
        <v>57.31</v>
      </c>
      <c r="K34" s="129">
        <v>13.1</v>
      </c>
      <c r="L34" s="129">
        <v>4.41</v>
      </c>
      <c r="M34" s="129">
        <v>74.07</v>
      </c>
      <c r="N34" s="129">
        <v>12.05</v>
      </c>
      <c r="O34" s="129">
        <v>52.12</v>
      </c>
      <c r="P34" s="129">
        <v>510.16</v>
      </c>
      <c r="Q34" s="129">
        <v>38.12</v>
      </c>
      <c r="R34" s="129">
        <v>1.77</v>
      </c>
      <c r="S34" s="129">
        <v>77.72</v>
      </c>
      <c r="T34" s="129">
        <v>14.49</v>
      </c>
      <c r="U34" s="129">
        <v>20.01</v>
      </c>
      <c r="V34" s="129">
        <v>0.34</v>
      </c>
    </row>
    <row r="35" spans="1:22" s="121" customFormat="1" ht="15.75">
      <c r="A35" s="107" t="s">
        <v>258</v>
      </c>
      <c r="B35" s="105" t="s">
        <v>399</v>
      </c>
      <c r="C35" s="107" t="s">
        <v>106</v>
      </c>
      <c r="D35" s="94">
        <v>3.93</v>
      </c>
      <c r="E35" s="94">
        <v>0.66</v>
      </c>
      <c r="F35" s="94">
        <v>0.39</v>
      </c>
      <c r="G35" s="94">
        <v>0.23</v>
      </c>
      <c r="H35" s="120"/>
      <c r="I35" s="129">
        <v>0.19</v>
      </c>
      <c r="J35" s="129">
        <v>0.01</v>
      </c>
      <c r="K35" s="129">
        <v>0.15</v>
      </c>
      <c r="L35" s="130"/>
      <c r="M35" s="129">
        <v>0.05</v>
      </c>
      <c r="N35" s="129">
        <v>0.2</v>
      </c>
      <c r="O35" s="130"/>
      <c r="P35" s="129">
        <v>1.51</v>
      </c>
      <c r="Q35" s="129">
        <v>0.04</v>
      </c>
      <c r="R35" s="130"/>
      <c r="S35" s="130"/>
      <c r="T35" s="129">
        <v>0.34</v>
      </c>
      <c r="U35" s="129">
        <v>0.16</v>
      </c>
      <c r="V35" s="130"/>
    </row>
    <row r="36" spans="1:22" s="121" customFormat="1" ht="15.75">
      <c r="A36" s="107" t="s">
        <v>258</v>
      </c>
      <c r="B36" s="105" t="s">
        <v>380</v>
      </c>
      <c r="C36" s="107" t="s">
        <v>402</v>
      </c>
      <c r="D36" s="94">
        <v>9.37</v>
      </c>
      <c r="E36" s="94">
        <v>2.92</v>
      </c>
      <c r="F36" s="94">
        <v>0.1</v>
      </c>
      <c r="G36" s="94">
        <v>0.14</v>
      </c>
      <c r="H36" s="94">
        <v>0.31</v>
      </c>
      <c r="I36" s="129">
        <v>0.44</v>
      </c>
      <c r="J36" s="129">
        <v>0.31</v>
      </c>
      <c r="K36" s="129">
        <v>0.11</v>
      </c>
      <c r="L36" s="129">
        <v>0.52</v>
      </c>
      <c r="M36" s="129">
        <v>0.27</v>
      </c>
      <c r="N36" s="129">
        <v>0.64</v>
      </c>
      <c r="O36" s="129">
        <v>0.11</v>
      </c>
      <c r="P36" s="129">
        <v>0.33</v>
      </c>
      <c r="Q36" s="129">
        <v>0.41</v>
      </c>
      <c r="R36" s="129">
        <v>0.17</v>
      </c>
      <c r="S36" s="129">
        <v>0.1</v>
      </c>
      <c r="T36" s="129">
        <v>2</v>
      </c>
      <c r="U36" s="129">
        <v>0.3</v>
      </c>
      <c r="V36" s="129">
        <v>0.19</v>
      </c>
    </row>
    <row r="37" spans="1:22" s="121" customFormat="1" ht="15.75">
      <c r="A37" s="107" t="s">
        <v>258</v>
      </c>
      <c r="B37" s="105" t="s">
        <v>97</v>
      </c>
      <c r="C37" s="107" t="s">
        <v>266</v>
      </c>
      <c r="D37" s="94">
        <v>101.89</v>
      </c>
      <c r="E37" s="94">
        <v>15.46</v>
      </c>
      <c r="F37" s="94">
        <v>6.06</v>
      </c>
      <c r="G37" s="94">
        <v>4.79</v>
      </c>
      <c r="H37" s="94">
        <v>5.33</v>
      </c>
      <c r="I37" s="129">
        <v>9.39</v>
      </c>
      <c r="J37" s="129">
        <v>5.45</v>
      </c>
      <c r="K37" s="129">
        <v>2.79</v>
      </c>
      <c r="L37" s="129">
        <v>3.09</v>
      </c>
      <c r="M37" s="129">
        <v>5.65</v>
      </c>
      <c r="N37" s="129">
        <v>5.26</v>
      </c>
      <c r="O37" s="129">
        <v>7.99</v>
      </c>
      <c r="P37" s="129">
        <v>5.44</v>
      </c>
      <c r="Q37" s="129">
        <v>6.02</v>
      </c>
      <c r="R37" s="129">
        <v>2.52</v>
      </c>
      <c r="S37" s="129">
        <v>5.04</v>
      </c>
      <c r="T37" s="129">
        <v>9.1</v>
      </c>
      <c r="U37" s="129">
        <v>2.02</v>
      </c>
      <c r="V37" s="129">
        <v>0.49</v>
      </c>
    </row>
    <row r="38" spans="1:22" s="121" customFormat="1" ht="15.75">
      <c r="A38" s="107" t="s">
        <v>258</v>
      </c>
      <c r="B38" s="105" t="s">
        <v>115</v>
      </c>
      <c r="C38" s="107" t="s">
        <v>219</v>
      </c>
      <c r="D38" s="94">
        <v>61.35</v>
      </c>
      <c r="E38" s="94">
        <v>6.28</v>
      </c>
      <c r="F38" s="120"/>
      <c r="G38" s="120"/>
      <c r="H38" s="94">
        <v>8.77</v>
      </c>
      <c r="I38" s="129">
        <v>6.78</v>
      </c>
      <c r="J38" s="129">
        <v>1.79</v>
      </c>
      <c r="K38" s="129">
        <v>4.32</v>
      </c>
      <c r="L38" s="129">
        <v>0.28</v>
      </c>
      <c r="M38" s="129">
        <v>3.53</v>
      </c>
      <c r="N38" s="129">
        <v>8.51</v>
      </c>
      <c r="O38" s="129">
        <v>1.54</v>
      </c>
      <c r="P38" s="129">
        <v>3.43</v>
      </c>
      <c r="Q38" s="129">
        <v>6.16</v>
      </c>
      <c r="R38" s="129">
        <v>2.43</v>
      </c>
      <c r="S38" s="129">
        <v>1.78</v>
      </c>
      <c r="T38" s="129">
        <v>2.56</v>
      </c>
      <c r="U38" s="129">
        <v>3.1</v>
      </c>
      <c r="V38" s="129">
        <v>0.09</v>
      </c>
    </row>
    <row r="39" spans="1:22" s="121" customFormat="1" ht="15.75">
      <c r="A39" s="107" t="s">
        <v>258</v>
      </c>
      <c r="B39" s="105" t="s">
        <v>44</v>
      </c>
      <c r="C39" s="107" t="s">
        <v>398</v>
      </c>
      <c r="D39" s="94">
        <v>14.98</v>
      </c>
      <c r="E39" s="94">
        <v>0.57</v>
      </c>
      <c r="F39" s="94">
        <v>0.08</v>
      </c>
      <c r="G39" s="120"/>
      <c r="H39" s="120"/>
      <c r="I39" s="129">
        <v>0.01</v>
      </c>
      <c r="J39" s="129">
        <v>0.14</v>
      </c>
      <c r="K39" s="130"/>
      <c r="L39" s="129">
        <v>0.12</v>
      </c>
      <c r="M39" s="129">
        <v>0.05</v>
      </c>
      <c r="N39" s="130"/>
      <c r="O39" s="130"/>
      <c r="P39" s="129">
        <v>12.1</v>
      </c>
      <c r="Q39" s="130"/>
      <c r="R39" s="129">
        <v>1.53</v>
      </c>
      <c r="S39" s="129">
        <v>0.23</v>
      </c>
      <c r="T39" s="129">
        <v>0.01</v>
      </c>
      <c r="U39" s="129">
        <v>0.14</v>
      </c>
      <c r="V39" s="130"/>
    </row>
    <row r="40" spans="1:22" s="121" customFormat="1" ht="15.75">
      <c r="A40" s="107" t="s">
        <v>258</v>
      </c>
      <c r="B40" s="105" t="s">
        <v>200</v>
      </c>
      <c r="C40" s="107" t="s">
        <v>107</v>
      </c>
      <c r="D40" s="94">
        <v>1.34</v>
      </c>
      <c r="E40" s="94">
        <v>0.47</v>
      </c>
      <c r="F40" s="94">
        <v>0.05</v>
      </c>
      <c r="G40" s="94">
        <v>0.18</v>
      </c>
      <c r="H40" s="94">
        <v>0.17</v>
      </c>
      <c r="I40" s="129">
        <v>0.05</v>
      </c>
      <c r="J40" s="129">
        <v>0.02</v>
      </c>
      <c r="K40" s="129">
        <v>0.07</v>
      </c>
      <c r="L40" s="130"/>
      <c r="M40" s="129">
        <v>0.01</v>
      </c>
      <c r="N40" s="129">
        <v>0.02</v>
      </c>
      <c r="O40" s="129">
        <v>0.05</v>
      </c>
      <c r="P40" s="129">
        <v>0.03</v>
      </c>
      <c r="Q40" s="129">
        <v>0.04</v>
      </c>
      <c r="R40" s="129">
        <v>0.04</v>
      </c>
      <c r="S40" s="129">
        <v>0.04</v>
      </c>
      <c r="T40" s="129">
        <v>0.07</v>
      </c>
      <c r="U40" s="129">
        <v>0.03</v>
      </c>
      <c r="V40" s="130"/>
    </row>
    <row r="41" spans="1:22" s="121" customFormat="1" ht="15.75">
      <c r="A41" s="107" t="s">
        <v>258</v>
      </c>
      <c r="B41" s="105" t="s">
        <v>228</v>
      </c>
      <c r="C41" s="107" t="s">
        <v>66</v>
      </c>
      <c r="D41" s="94">
        <v>1.11</v>
      </c>
      <c r="E41" s="94">
        <v>1.11</v>
      </c>
      <c r="F41" s="120"/>
      <c r="G41" s="120"/>
      <c r="H41" s="12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s="121" customFormat="1" ht="15.75">
      <c r="A42" s="107" t="s">
        <v>258</v>
      </c>
      <c r="B42" s="105" t="s">
        <v>164</v>
      </c>
      <c r="C42" s="107" t="s">
        <v>60</v>
      </c>
      <c r="D42" s="94">
        <v>12.82</v>
      </c>
      <c r="E42" s="120"/>
      <c r="F42" s="120"/>
      <c r="G42" s="120"/>
      <c r="H42" s="94">
        <v>0.02</v>
      </c>
      <c r="I42" s="129">
        <v>1.21</v>
      </c>
      <c r="J42" s="130"/>
      <c r="K42" s="130"/>
      <c r="L42" s="130"/>
      <c r="M42" s="129">
        <v>0.84</v>
      </c>
      <c r="N42" s="129">
        <v>6.69</v>
      </c>
      <c r="O42" s="129">
        <v>0.04</v>
      </c>
      <c r="P42" s="130"/>
      <c r="Q42" s="129">
        <v>3.89</v>
      </c>
      <c r="R42" s="130"/>
      <c r="S42" s="130"/>
      <c r="T42" s="129">
        <v>0.1</v>
      </c>
      <c r="U42" s="129">
        <v>0.03</v>
      </c>
      <c r="V42" s="130"/>
    </row>
    <row r="43" spans="1:22" s="121" customFormat="1" ht="15.75">
      <c r="A43" s="107" t="s">
        <v>258</v>
      </c>
      <c r="B43" s="105" t="s">
        <v>280</v>
      </c>
      <c r="C43" s="107" t="s">
        <v>442</v>
      </c>
      <c r="D43" s="94">
        <v>8.89</v>
      </c>
      <c r="E43" s="120"/>
      <c r="F43" s="120"/>
      <c r="G43" s="94">
        <v>0.21</v>
      </c>
      <c r="H43" s="94">
        <v>1.56</v>
      </c>
      <c r="I43" s="130"/>
      <c r="J43" s="130"/>
      <c r="K43" s="130"/>
      <c r="L43" s="130"/>
      <c r="M43" s="129">
        <v>3.48</v>
      </c>
      <c r="N43" s="130"/>
      <c r="O43" s="129">
        <v>0.01</v>
      </c>
      <c r="P43" s="129">
        <v>0.12</v>
      </c>
      <c r="Q43" s="130"/>
      <c r="R43" s="130"/>
      <c r="S43" s="130"/>
      <c r="T43" s="129">
        <v>3.51</v>
      </c>
      <c r="U43" s="130"/>
      <c r="V43" s="130"/>
    </row>
    <row r="44" spans="1:22" s="121" customFormat="1" ht="15.75" hidden="1">
      <c r="A44" s="107" t="s">
        <v>258</v>
      </c>
      <c r="B44" s="105" t="s">
        <v>361</v>
      </c>
      <c r="C44" s="107" t="s">
        <v>301</v>
      </c>
      <c r="D44" s="120"/>
      <c r="E44" s="120"/>
      <c r="F44" s="120"/>
      <c r="G44" s="120"/>
      <c r="H44" s="12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s="121" customFormat="1" ht="25.5">
      <c r="A45" s="107" t="s">
        <v>258</v>
      </c>
      <c r="B45" s="105" t="s">
        <v>332</v>
      </c>
      <c r="C45" s="107" t="s">
        <v>10</v>
      </c>
      <c r="D45" s="94">
        <v>536.42</v>
      </c>
      <c r="E45" s="94">
        <v>7.68</v>
      </c>
      <c r="F45" s="94">
        <v>1.67</v>
      </c>
      <c r="G45" s="94">
        <v>56.27</v>
      </c>
      <c r="H45" s="94">
        <v>38.83</v>
      </c>
      <c r="I45" s="129">
        <v>80.74</v>
      </c>
      <c r="J45" s="129">
        <v>27.37</v>
      </c>
      <c r="K45" s="129">
        <v>33.18</v>
      </c>
      <c r="L45" s="129">
        <v>5.71</v>
      </c>
      <c r="M45" s="129">
        <v>46.06</v>
      </c>
      <c r="N45" s="129">
        <v>37.55</v>
      </c>
      <c r="O45" s="129">
        <v>24.97</v>
      </c>
      <c r="P45" s="129">
        <v>28.47</v>
      </c>
      <c r="Q45" s="129">
        <v>29.99</v>
      </c>
      <c r="R45" s="129">
        <v>8.76</v>
      </c>
      <c r="S45" s="129">
        <v>44.02</v>
      </c>
      <c r="T45" s="129">
        <v>38.75</v>
      </c>
      <c r="U45" s="129">
        <v>21.73</v>
      </c>
      <c r="V45" s="129">
        <v>4.67</v>
      </c>
    </row>
    <row r="46" spans="1:22" s="121" customFormat="1" ht="15.75" hidden="1">
      <c r="A46" s="107" t="s">
        <v>258</v>
      </c>
      <c r="B46" s="105" t="s">
        <v>214</v>
      </c>
      <c r="C46" s="107" t="s">
        <v>268</v>
      </c>
      <c r="D46" s="120"/>
      <c r="E46" s="120"/>
      <c r="F46" s="120"/>
      <c r="G46" s="120"/>
      <c r="H46" s="12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s="121" customFormat="1" ht="15.75">
      <c r="A47" s="107" t="s">
        <v>258</v>
      </c>
      <c r="B47" s="105" t="s">
        <v>237</v>
      </c>
      <c r="C47" s="107" t="s">
        <v>39</v>
      </c>
      <c r="D47" s="94">
        <v>0.19</v>
      </c>
      <c r="E47" s="120"/>
      <c r="F47" s="120"/>
      <c r="G47" s="120"/>
      <c r="H47" s="120"/>
      <c r="I47" s="130"/>
      <c r="J47" s="130"/>
      <c r="K47" s="130"/>
      <c r="L47" s="129">
        <v>0.19</v>
      </c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s="121" customFormat="1" ht="15.75">
      <c r="A48" s="107" t="s">
        <v>258</v>
      </c>
      <c r="B48" s="105" t="s">
        <v>245</v>
      </c>
      <c r="C48" s="107" t="s">
        <v>188</v>
      </c>
      <c r="D48" s="94">
        <v>5.95</v>
      </c>
      <c r="E48" s="94">
        <v>1.51</v>
      </c>
      <c r="F48" s="94">
        <v>0.79</v>
      </c>
      <c r="G48" s="94">
        <v>0.06</v>
      </c>
      <c r="H48" s="120"/>
      <c r="I48" s="129">
        <v>0.46</v>
      </c>
      <c r="J48" s="130"/>
      <c r="K48" s="130"/>
      <c r="L48" s="130"/>
      <c r="M48" s="130"/>
      <c r="N48" s="129">
        <v>0.56</v>
      </c>
      <c r="O48" s="129">
        <v>0.12</v>
      </c>
      <c r="P48" s="129">
        <v>0.51</v>
      </c>
      <c r="Q48" s="129">
        <v>0.2</v>
      </c>
      <c r="R48" s="130"/>
      <c r="S48" s="129">
        <v>0.38</v>
      </c>
      <c r="T48" s="129">
        <v>1.29</v>
      </c>
      <c r="U48" s="130"/>
      <c r="V48" s="129">
        <v>0.07</v>
      </c>
    </row>
    <row r="49" spans="1:22" ht="15.75" hidden="1">
      <c r="A49" s="104" t="s">
        <v>473</v>
      </c>
      <c r="B49" s="106" t="s">
        <v>315</v>
      </c>
      <c r="C49" s="104" t="s">
        <v>224</v>
      </c>
      <c r="D49" s="11"/>
      <c r="E49" s="11"/>
      <c r="F49" s="11"/>
      <c r="G49" s="11"/>
      <c r="H49" s="11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5.75">
      <c r="A50" s="104" t="s">
        <v>466</v>
      </c>
      <c r="B50" s="106" t="s">
        <v>287</v>
      </c>
      <c r="C50" s="104" t="s">
        <v>183</v>
      </c>
      <c r="D50" s="96">
        <v>33.16</v>
      </c>
      <c r="E50" s="96">
        <v>1.67</v>
      </c>
      <c r="F50" s="96">
        <v>0.96</v>
      </c>
      <c r="G50" s="96">
        <v>1.35</v>
      </c>
      <c r="H50" s="96">
        <v>1.05</v>
      </c>
      <c r="I50" s="97">
        <v>2.58</v>
      </c>
      <c r="J50" s="97">
        <v>2.01</v>
      </c>
      <c r="K50" s="97">
        <v>1.58</v>
      </c>
      <c r="L50" s="97">
        <v>0.32</v>
      </c>
      <c r="M50" s="97">
        <v>1.63</v>
      </c>
      <c r="N50" s="97">
        <v>2.76</v>
      </c>
      <c r="O50" s="97">
        <v>2.83</v>
      </c>
      <c r="P50" s="97">
        <v>0.55</v>
      </c>
      <c r="Q50" s="97">
        <v>2.71</v>
      </c>
      <c r="R50" s="97">
        <v>7.32</v>
      </c>
      <c r="S50" s="97">
        <v>0.3</v>
      </c>
      <c r="T50" s="97">
        <v>2.33</v>
      </c>
      <c r="U50" s="97">
        <v>1.06</v>
      </c>
      <c r="V50" s="97">
        <v>0.15</v>
      </c>
    </row>
    <row r="51" spans="1:22" ht="15.75">
      <c r="A51" s="104" t="s">
        <v>419</v>
      </c>
      <c r="B51" s="106" t="s">
        <v>110</v>
      </c>
      <c r="C51" s="104" t="s">
        <v>292</v>
      </c>
      <c r="D51" s="96">
        <v>3.15</v>
      </c>
      <c r="E51" s="96">
        <v>2.18</v>
      </c>
      <c r="F51" s="11"/>
      <c r="G51" s="11"/>
      <c r="H51" s="11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97">
        <v>0.09</v>
      </c>
      <c r="T51" s="97">
        <v>0.88</v>
      </c>
      <c r="U51" s="53"/>
      <c r="V51" s="53"/>
    </row>
    <row r="52" spans="1:22" ht="15.75">
      <c r="A52" s="104" t="s">
        <v>467</v>
      </c>
      <c r="B52" s="106" t="s">
        <v>263</v>
      </c>
      <c r="C52" s="104" t="s">
        <v>294</v>
      </c>
      <c r="D52" s="96">
        <v>517.88</v>
      </c>
      <c r="E52" s="11"/>
      <c r="F52" s="11"/>
      <c r="G52" s="96">
        <v>26.42</v>
      </c>
      <c r="H52" s="96">
        <v>27.27</v>
      </c>
      <c r="I52" s="97">
        <v>48.97</v>
      </c>
      <c r="J52" s="97">
        <v>33.69</v>
      </c>
      <c r="K52" s="97">
        <v>32.22</v>
      </c>
      <c r="L52" s="97">
        <v>12.64</v>
      </c>
      <c r="M52" s="97">
        <v>45.58</v>
      </c>
      <c r="N52" s="97">
        <v>56.13</v>
      </c>
      <c r="O52" s="97">
        <v>33.7</v>
      </c>
      <c r="P52" s="97">
        <v>44.99</v>
      </c>
      <c r="Q52" s="97">
        <v>47.44</v>
      </c>
      <c r="R52" s="97">
        <v>29.92</v>
      </c>
      <c r="S52" s="97">
        <v>40.86</v>
      </c>
      <c r="T52" s="53"/>
      <c r="U52" s="97">
        <v>34.13</v>
      </c>
      <c r="V52" s="97">
        <v>3.92</v>
      </c>
    </row>
    <row r="53" spans="1:22" ht="15.75">
      <c r="A53" s="104" t="s">
        <v>198</v>
      </c>
      <c r="B53" s="106" t="s">
        <v>225</v>
      </c>
      <c r="C53" s="104" t="s">
        <v>132</v>
      </c>
      <c r="D53" s="96">
        <v>173.47</v>
      </c>
      <c r="E53" s="96">
        <v>84.92</v>
      </c>
      <c r="F53" s="96">
        <v>13.35</v>
      </c>
      <c r="G53" s="11"/>
      <c r="H53" s="11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97">
        <v>75.2</v>
      </c>
      <c r="U53" s="53"/>
      <c r="V53" s="53"/>
    </row>
    <row r="54" spans="1:22" ht="15.75">
      <c r="A54" s="104" t="s">
        <v>468</v>
      </c>
      <c r="B54" s="106" t="s">
        <v>435</v>
      </c>
      <c r="C54" s="104" t="s">
        <v>78</v>
      </c>
      <c r="D54" s="96">
        <v>17.37</v>
      </c>
      <c r="E54" s="96">
        <v>6.75</v>
      </c>
      <c r="F54" s="96">
        <v>0.34</v>
      </c>
      <c r="G54" s="96">
        <v>0.13</v>
      </c>
      <c r="H54" s="96">
        <v>0.22</v>
      </c>
      <c r="I54" s="97">
        <v>0.59</v>
      </c>
      <c r="J54" s="97">
        <v>0.26</v>
      </c>
      <c r="K54" s="97">
        <v>0.27</v>
      </c>
      <c r="L54" s="97">
        <v>0.9</v>
      </c>
      <c r="M54" s="97">
        <v>0.54</v>
      </c>
      <c r="N54" s="97">
        <v>1.27</v>
      </c>
      <c r="O54" s="97">
        <v>0.92</v>
      </c>
      <c r="P54" s="97">
        <v>0.55</v>
      </c>
      <c r="Q54" s="97">
        <v>0.79</v>
      </c>
      <c r="R54" s="97">
        <v>0.46</v>
      </c>
      <c r="S54" s="97">
        <v>1.15</v>
      </c>
      <c r="T54" s="97">
        <v>1.66</v>
      </c>
      <c r="U54" s="97">
        <v>0.49</v>
      </c>
      <c r="V54" s="97">
        <v>0.08</v>
      </c>
    </row>
    <row r="55" spans="1:22" ht="15.75">
      <c r="A55" s="104" t="s">
        <v>469</v>
      </c>
      <c r="B55" s="106" t="s">
        <v>56</v>
      </c>
      <c r="C55" s="104" t="s">
        <v>99</v>
      </c>
      <c r="D55" s="96">
        <v>0.26</v>
      </c>
      <c r="E55" s="96">
        <v>0.26</v>
      </c>
      <c r="F55" s="11"/>
      <c r="G55" s="11"/>
      <c r="H55" s="11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15.75" hidden="1">
      <c r="A56" s="104" t="s">
        <v>314</v>
      </c>
      <c r="B56" s="106" t="s">
        <v>181</v>
      </c>
      <c r="C56" s="104" t="s">
        <v>288</v>
      </c>
      <c r="D56" s="11"/>
      <c r="E56" s="11"/>
      <c r="F56" s="11"/>
      <c r="G56" s="11"/>
      <c r="H56" s="11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15.75" hidden="1">
      <c r="A57" s="104" t="s">
        <v>470</v>
      </c>
      <c r="B57" s="106" t="s">
        <v>182</v>
      </c>
      <c r="C57" s="104" t="s">
        <v>17</v>
      </c>
      <c r="D57" s="11"/>
      <c r="E57" s="11"/>
      <c r="F57" s="11"/>
      <c r="G57" s="11"/>
      <c r="H57" s="11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5.75">
      <c r="A58" s="104" t="s">
        <v>471</v>
      </c>
      <c r="B58" s="106" t="s">
        <v>178</v>
      </c>
      <c r="C58" s="104" t="s">
        <v>300</v>
      </c>
      <c r="D58" s="96">
        <v>1239.99</v>
      </c>
      <c r="E58" s="96">
        <v>13.29</v>
      </c>
      <c r="F58" s="96">
        <v>30.62</v>
      </c>
      <c r="G58" s="96">
        <v>11.1</v>
      </c>
      <c r="H58" s="96">
        <v>3.88</v>
      </c>
      <c r="I58" s="53"/>
      <c r="J58" s="97">
        <v>102.42</v>
      </c>
      <c r="K58" s="97">
        <v>26.26</v>
      </c>
      <c r="L58" s="97">
        <v>54.65</v>
      </c>
      <c r="M58" s="97">
        <v>97.55</v>
      </c>
      <c r="N58" s="97">
        <v>4.52</v>
      </c>
      <c r="O58" s="97">
        <v>55.79</v>
      </c>
      <c r="P58" s="97">
        <v>86.81</v>
      </c>
      <c r="Q58" s="97">
        <v>36.28</v>
      </c>
      <c r="R58" s="97">
        <v>327.08</v>
      </c>
      <c r="S58" s="97">
        <v>216.85</v>
      </c>
      <c r="T58" s="97">
        <v>9.82</v>
      </c>
      <c r="U58" s="97">
        <v>96.02</v>
      </c>
      <c r="V58" s="97">
        <v>67.05</v>
      </c>
    </row>
    <row r="59" spans="1:22" ht="15.75">
      <c r="A59" s="104" t="s">
        <v>474</v>
      </c>
      <c r="B59" s="106" t="s">
        <v>171</v>
      </c>
      <c r="C59" s="104" t="s">
        <v>54</v>
      </c>
      <c r="D59" s="96">
        <v>872.69</v>
      </c>
      <c r="E59" s="96">
        <v>12.93</v>
      </c>
      <c r="F59" s="96">
        <v>13.03</v>
      </c>
      <c r="G59" s="11"/>
      <c r="H59" s="96">
        <v>95.99</v>
      </c>
      <c r="I59" s="97">
        <v>12.84</v>
      </c>
      <c r="J59" s="97">
        <v>263.53</v>
      </c>
      <c r="K59" s="97">
        <v>19.71</v>
      </c>
      <c r="L59" s="97">
        <v>228.68</v>
      </c>
      <c r="M59" s="97">
        <v>35.32</v>
      </c>
      <c r="N59" s="53"/>
      <c r="O59" s="97">
        <v>2.33</v>
      </c>
      <c r="P59" s="97">
        <v>21.54</v>
      </c>
      <c r="Q59" s="97">
        <v>11.55</v>
      </c>
      <c r="R59" s="97">
        <v>78.42</v>
      </c>
      <c r="S59" s="97">
        <v>24.74</v>
      </c>
      <c r="T59" s="97">
        <v>2.75</v>
      </c>
      <c r="U59" s="97">
        <v>49.33</v>
      </c>
      <c r="V59" s="53"/>
    </row>
    <row r="60" spans="1:22" ht="15.75">
      <c r="A60" s="104" t="s">
        <v>472</v>
      </c>
      <c r="B60" s="106" t="s">
        <v>241</v>
      </c>
      <c r="C60" s="104" t="s">
        <v>109</v>
      </c>
      <c r="D60" s="96">
        <v>0.53</v>
      </c>
      <c r="E60" s="11"/>
      <c r="F60" s="11"/>
      <c r="G60" s="11"/>
      <c r="H60" s="11"/>
      <c r="I60" s="53"/>
      <c r="J60" s="97">
        <v>0.53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s="91" customFormat="1" ht="15.75">
      <c r="A61" s="102">
        <v>3</v>
      </c>
      <c r="B61" s="103" t="s">
        <v>276</v>
      </c>
      <c r="C61" s="102" t="s">
        <v>373</v>
      </c>
      <c r="D61" s="92">
        <v>1212.67</v>
      </c>
      <c r="E61" s="92">
        <v>10.18</v>
      </c>
      <c r="F61" s="92">
        <v>4.71</v>
      </c>
      <c r="G61" s="92">
        <v>210.16</v>
      </c>
      <c r="H61" s="92">
        <v>72.11</v>
      </c>
      <c r="I61" s="122">
        <v>142.85</v>
      </c>
      <c r="J61" s="122">
        <v>119.08</v>
      </c>
      <c r="K61" s="122">
        <v>4.45</v>
      </c>
      <c r="L61" s="122">
        <v>11.42</v>
      </c>
      <c r="M61" s="122">
        <v>71.08</v>
      </c>
      <c r="N61" s="122">
        <v>257.72</v>
      </c>
      <c r="O61" s="122">
        <v>15.2</v>
      </c>
      <c r="P61" s="122">
        <v>35.61</v>
      </c>
      <c r="Q61" s="122">
        <v>17.94</v>
      </c>
      <c r="R61" s="122">
        <v>94.81</v>
      </c>
      <c r="S61" s="122">
        <v>39.3</v>
      </c>
      <c r="T61" s="122">
        <v>48.45</v>
      </c>
      <c r="U61" s="122">
        <v>39.8</v>
      </c>
      <c r="V61" s="122">
        <v>17.8</v>
      </c>
    </row>
    <row r="62" spans="1:2" ht="15">
      <c r="A62" s="48" t="s">
        <v>123</v>
      </c>
      <c r="B62" s="49"/>
    </row>
    <row r="63" ht="15">
      <c r="E63" s="162"/>
    </row>
  </sheetData>
  <sheetProtection/>
  <mergeCells count="9">
    <mergeCell ref="A3:V3"/>
    <mergeCell ref="A4:V4"/>
    <mergeCell ref="A1:B1"/>
    <mergeCell ref="D5:D6"/>
    <mergeCell ref="C5:C6"/>
    <mergeCell ref="B5:B6"/>
    <mergeCell ref="A5:A6"/>
    <mergeCell ref="E5:V5"/>
    <mergeCell ref="A2:V2"/>
  </mergeCells>
  <printOptions/>
  <pageMargins left="1" right="0.55" top="0.75" bottom="0.75" header="0.3" footer="0.3"/>
  <pageSetup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58" sqref="E58"/>
    </sheetView>
  </sheetViews>
  <sheetFormatPr defaultColWidth="9.140625" defaultRowHeight="13.5" customHeight="1"/>
  <cols>
    <col min="1" max="1" width="5.140625" style="23" customWidth="1"/>
    <col min="2" max="2" width="29.57421875" style="23" customWidth="1"/>
    <col min="3" max="6" width="10.7109375" style="23" customWidth="1"/>
    <col min="7" max="7" width="15.57421875" style="23" customWidth="1"/>
    <col min="8" max="8" width="23.00390625" style="23" customWidth="1"/>
    <col min="9" max="16384" width="9.140625" style="23" customWidth="1"/>
  </cols>
  <sheetData>
    <row r="1" spans="1:2" ht="15">
      <c r="A1" s="229" t="s">
        <v>242</v>
      </c>
      <c r="B1" s="229"/>
    </row>
    <row r="2" spans="1:8" ht="15">
      <c r="A2" s="269" t="s">
        <v>404</v>
      </c>
      <c r="B2" s="269"/>
      <c r="C2" s="269"/>
      <c r="D2" s="269"/>
      <c r="E2" s="269"/>
      <c r="F2" s="269"/>
      <c r="G2" s="269"/>
      <c r="H2" s="269"/>
    </row>
    <row r="3" spans="1:8" ht="15">
      <c r="A3" s="269" t="s">
        <v>175</v>
      </c>
      <c r="B3" s="269"/>
      <c r="C3" s="269"/>
      <c r="D3" s="269"/>
      <c r="E3" s="269"/>
      <c r="F3" s="269"/>
      <c r="G3" s="269"/>
      <c r="H3" s="269"/>
    </row>
    <row r="4" ht="7.5" customHeight="1"/>
    <row r="5" spans="1:8" ht="15">
      <c r="A5" s="280" t="s">
        <v>270</v>
      </c>
      <c r="B5" s="280" t="s">
        <v>67</v>
      </c>
      <c r="C5" s="278" t="s">
        <v>116</v>
      </c>
      <c r="D5" s="278" t="s">
        <v>83</v>
      </c>
      <c r="E5" s="282" t="s">
        <v>370</v>
      </c>
      <c r="F5" s="283"/>
      <c r="G5" s="278" t="s">
        <v>283</v>
      </c>
      <c r="H5" s="278" t="s">
        <v>86</v>
      </c>
    </row>
    <row r="6" spans="1:8" ht="57" customHeight="1">
      <c r="A6" s="281"/>
      <c r="B6" s="281"/>
      <c r="C6" s="279"/>
      <c r="D6" s="279"/>
      <c r="E6" s="16" t="s">
        <v>11</v>
      </c>
      <c r="F6" s="16" t="s">
        <v>74</v>
      </c>
      <c r="G6" s="279"/>
      <c r="H6" s="279"/>
    </row>
    <row r="7" spans="1:8" s="5" customFormat="1" ht="15">
      <c r="A7" s="24">
        <v>1</v>
      </c>
      <c r="B7" s="24" t="s">
        <v>324</v>
      </c>
      <c r="C7" s="24" t="s">
        <v>103</v>
      </c>
      <c r="D7" s="24" t="s">
        <v>272</v>
      </c>
      <c r="E7" s="24" t="s">
        <v>238</v>
      </c>
      <c r="F7" s="24" t="s">
        <v>209</v>
      </c>
      <c r="G7" s="24" t="s">
        <v>185</v>
      </c>
      <c r="H7" s="24" t="s">
        <v>149</v>
      </c>
    </row>
    <row r="8" spans="1:8" s="32" customFormat="1" ht="42.75">
      <c r="A8" s="74" t="s">
        <v>90</v>
      </c>
      <c r="B8" s="74" t="s">
        <v>366</v>
      </c>
      <c r="C8" s="7"/>
      <c r="D8" s="7"/>
      <c r="E8" s="7"/>
      <c r="F8" s="7"/>
      <c r="G8" s="7"/>
      <c r="H8" s="7"/>
    </row>
    <row r="9" spans="1:8" s="32" customFormat="1" ht="30">
      <c r="A9" s="75" t="s">
        <v>320</v>
      </c>
      <c r="B9" s="75" t="s">
        <v>291</v>
      </c>
      <c r="C9" s="7"/>
      <c r="D9" s="7"/>
      <c r="E9" s="7"/>
      <c r="F9" s="7"/>
      <c r="G9" s="7"/>
      <c r="H9" s="7"/>
    </row>
    <row r="10" spans="1:8" s="32" customFormat="1" ht="15">
      <c r="A10" s="7" t="s">
        <v>162</v>
      </c>
      <c r="B10" s="7" t="s">
        <v>165</v>
      </c>
      <c r="C10" s="7"/>
      <c r="D10" s="7"/>
      <c r="E10" s="7"/>
      <c r="F10" s="7"/>
      <c r="G10" s="7"/>
      <c r="H10" s="7"/>
    </row>
    <row r="11" spans="1:8" s="32" customFormat="1" ht="45">
      <c r="A11" s="75" t="s">
        <v>156</v>
      </c>
      <c r="B11" s="75" t="s">
        <v>349</v>
      </c>
      <c r="C11" s="7"/>
      <c r="D11" s="7"/>
      <c r="E11" s="7"/>
      <c r="F11" s="7"/>
      <c r="G11" s="7"/>
      <c r="H11" s="7"/>
    </row>
    <row r="12" spans="1:8" s="32" customFormat="1" ht="60">
      <c r="A12" s="7" t="s">
        <v>176</v>
      </c>
      <c r="B12" s="7" t="s">
        <v>406</v>
      </c>
      <c r="C12" s="7"/>
      <c r="D12" s="7"/>
      <c r="E12" s="7"/>
      <c r="F12" s="7"/>
      <c r="G12" s="7"/>
      <c r="H12" s="7"/>
    </row>
    <row r="13" spans="1:8" s="32" customFormat="1" ht="15">
      <c r="A13" s="7" t="s">
        <v>162</v>
      </c>
      <c r="B13" s="7" t="s">
        <v>165</v>
      </c>
      <c r="C13" s="7"/>
      <c r="D13" s="7"/>
      <c r="E13" s="7"/>
      <c r="F13" s="7"/>
      <c r="G13" s="7"/>
      <c r="H13" s="7"/>
    </row>
    <row r="14" spans="1:8" s="32" customFormat="1" ht="45">
      <c r="A14" s="7" t="s">
        <v>307</v>
      </c>
      <c r="B14" s="7" t="s">
        <v>229</v>
      </c>
      <c r="C14" s="7"/>
      <c r="D14" s="7"/>
      <c r="E14" s="7"/>
      <c r="F14" s="7"/>
      <c r="G14" s="7"/>
      <c r="H14" s="7"/>
    </row>
    <row r="15" spans="1:8" s="32" customFormat="1" ht="15">
      <c r="A15" s="7" t="s">
        <v>162</v>
      </c>
      <c r="B15" s="7" t="s">
        <v>165</v>
      </c>
      <c r="C15" s="7"/>
      <c r="D15" s="7"/>
      <c r="E15" s="7"/>
      <c r="F15" s="7"/>
      <c r="G15" s="7"/>
      <c r="H15" s="7"/>
    </row>
    <row r="16" spans="1:8" s="32" customFormat="1" ht="45">
      <c r="A16" s="7" t="s">
        <v>223</v>
      </c>
      <c r="B16" s="7" t="s">
        <v>172</v>
      </c>
      <c r="C16" s="7"/>
      <c r="D16" s="7"/>
      <c r="E16" s="7"/>
      <c r="F16" s="7"/>
      <c r="G16" s="7"/>
      <c r="H16" s="7"/>
    </row>
    <row r="17" spans="1:8" s="32" customFormat="1" ht="15">
      <c r="A17" s="7" t="s">
        <v>162</v>
      </c>
      <c r="B17" s="7" t="s">
        <v>165</v>
      </c>
      <c r="C17" s="7"/>
      <c r="D17" s="7"/>
      <c r="E17" s="7"/>
      <c r="F17" s="7"/>
      <c r="G17" s="7"/>
      <c r="H17" s="7"/>
    </row>
    <row r="18" spans="1:8" s="32" customFormat="1" ht="15">
      <c r="A18" s="74" t="s">
        <v>255</v>
      </c>
      <c r="B18" s="74" t="s">
        <v>273</v>
      </c>
      <c r="C18" s="7"/>
      <c r="D18" s="7"/>
      <c r="E18" s="7"/>
      <c r="F18" s="7"/>
      <c r="G18" s="7"/>
      <c r="H18" s="7"/>
    </row>
    <row r="19" spans="1:8" s="32" customFormat="1" ht="45">
      <c r="A19" s="75" t="s">
        <v>321</v>
      </c>
      <c r="B19" s="75" t="s">
        <v>172</v>
      </c>
      <c r="C19" s="7"/>
      <c r="D19" s="7"/>
      <c r="E19" s="7"/>
      <c r="F19" s="7"/>
      <c r="G19" s="7"/>
      <c r="H19" s="7"/>
    </row>
    <row r="20" spans="1:8" s="32" customFormat="1" ht="15">
      <c r="A20" s="7" t="s">
        <v>162</v>
      </c>
      <c r="B20" s="7" t="s">
        <v>165</v>
      </c>
      <c r="C20" s="7"/>
      <c r="D20" s="7"/>
      <c r="E20" s="7"/>
      <c r="F20" s="7"/>
      <c r="G20" s="7"/>
      <c r="H20" s="7"/>
    </row>
    <row r="21" spans="1:8" s="32" customFormat="1" ht="90">
      <c r="A21" s="75" t="s">
        <v>157</v>
      </c>
      <c r="B21" s="75" t="s">
        <v>194</v>
      </c>
      <c r="C21" s="7"/>
      <c r="D21" s="7"/>
      <c r="E21" s="7"/>
      <c r="F21" s="7"/>
      <c r="G21" s="7"/>
      <c r="H21" s="7"/>
    </row>
    <row r="22" spans="1:8" s="32" customFormat="1" ht="15">
      <c r="A22" s="7" t="s">
        <v>162</v>
      </c>
      <c r="B22" s="7" t="s">
        <v>165</v>
      </c>
      <c r="C22" s="7"/>
      <c r="D22" s="7"/>
      <c r="E22" s="7"/>
      <c r="F22" s="7"/>
      <c r="G22" s="7"/>
      <c r="H22" s="7"/>
    </row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  <row r="241" s="32" customFormat="1" ht="15"/>
    <row r="242" s="32" customFormat="1" ht="15"/>
    <row r="243" s="32" customFormat="1" ht="15"/>
    <row r="244" s="32" customFormat="1" ht="15"/>
    <row r="245" s="32" customFormat="1" ht="15"/>
    <row r="246" s="32" customFormat="1" ht="15"/>
    <row r="247" s="32" customFormat="1" ht="15"/>
    <row r="248" s="32" customFormat="1" ht="15"/>
    <row r="249" s="32" customFormat="1" ht="15"/>
    <row r="250" s="32" customFormat="1" ht="15"/>
    <row r="251" s="32" customFormat="1" ht="15"/>
    <row r="252" s="32" customFormat="1" ht="15"/>
    <row r="253" s="32" customFormat="1" ht="15"/>
    <row r="254" s="32" customFormat="1" ht="15"/>
    <row r="255" s="32" customFormat="1" ht="15"/>
    <row r="256" s="32" customFormat="1" ht="15"/>
    <row r="257" s="32" customFormat="1" ht="15"/>
    <row r="258" s="32" customFormat="1" ht="15"/>
    <row r="259" s="32" customFormat="1" ht="15"/>
    <row r="260" s="32" customFormat="1" ht="15"/>
    <row r="261" s="32" customFormat="1" ht="15"/>
    <row r="262" s="32" customFormat="1" ht="15"/>
    <row r="263" s="32" customFormat="1" ht="15"/>
    <row r="264" s="32" customFormat="1" ht="15"/>
    <row r="265" s="32" customFormat="1" ht="15"/>
    <row r="266" s="32" customFormat="1" ht="15"/>
    <row r="267" s="32" customFormat="1" ht="15"/>
    <row r="268" s="32" customFormat="1" ht="15"/>
    <row r="269" s="32" customFormat="1" ht="15"/>
    <row r="270" s="32" customFormat="1" ht="15"/>
    <row r="271" s="32" customFormat="1" ht="15"/>
    <row r="272" s="32" customFormat="1" ht="15"/>
    <row r="273" s="32" customFormat="1" ht="15"/>
    <row r="274" s="32" customFormat="1" ht="15"/>
    <row r="275" s="32" customFormat="1" ht="15"/>
    <row r="276" s="32" customFormat="1" ht="15"/>
    <row r="277" s="32" customFormat="1" ht="15"/>
    <row r="278" s="32" customFormat="1" ht="15"/>
    <row r="279" s="32" customFormat="1" ht="15"/>
    <row r="280" s="32" customFormat="1" ht="15"/>
    <row r="281" s="32" customFormat="1" ht="15"/>
    <row r="282" s="32" customFormat="1" ht="15"/>
    <row r="283" s="32" customFormat="1" ht="15"/>
    <row r="284" s="32" customFormat="1" ht="15"/>
    <row r="285" s="32" customFormat="1" ht="15"/>
    <row r="286" s="32" customFormat="1" ht="15"/>
    <row r="287" s="32" customFormat="1" ht="15"/>
    <row r="288" s="32" customFormat="1" ht="15"/>
    <row r="289" s="32" customFormat="1" ht="15"/>
    <row r="290" s="32" customFormat="1" ht="15"/>
    <row r="291" s="32" customFormat="1" ht="15"/>
    <row r="292" s="32" customFormat="1" ht="15"/>
    <row r="293" s="32" customFormat="1" ht="15"/>
    <row r="294" s="32" customFormat="1" ht="15"/>
    <row r="295" s="32" customFormat="1" ht="15"/>
    <row r="296" s="32" customFormat="1" ht="15"/>
    <row r="297" s="32" customFormat="1" ht="15"/>
    <row r="298" s="32" customFormat="1" ht="15"/>
    <row r="299" s="32" customFormat="1" ht="15"/>
    <row r="300" s="32" customFormat="1" ht="15"/>
    <row r="301" s="32" customFormat="1" ht="15"/>
    <row r="302" s="32" customFormat="1" ht="15"/>
    <row r="303" s="32" customFormat="1" ht="15"/>
    <row r="304" s="32" customFormat="1" ht="15"/>
    <row r="305" s="32" customFormat="1" ht="15"/>
    <row r="306" s="32" customFormat="1" ht="15"/>
    <row r="307" s="32" customFormat="1" ht="15"/>
    <row r="308" s="32" customFormat="1" ht="15"/>
    <row r="309" s="32" customFormat="1" ht="15"/>
    <row r="310" s="32" customFormat="1" ht="15"/>
    <row r="311" s="32" customFormat="1" ht="15"/>
    <row r="312" s="32" customFormat="1" ht="15"/>
    <row r="313" s="32" customFormat="1" ht="15"/>
    <row r="314" s="32" customFormat="1" ht="15"/>
    <row r="315" s="32" customFormat="1" ht="15"/>
    <row r="316" s="32" customFormat="1" ht="15"/>
    <row r="317" s="32" customFormat="1" ht="15"/>
    <row r="318" s="32" customFormat="1" ht="15"/>
    <row r="319" s="32" customFormat="1" ht="15"/>
    <row r="320" s="32" customFormat="1" ht="15"/>
    <row r="321" s="32" customFormat="1" ht="15"/>
    <row r="322" s="32" customFormat="1" ht="15"/>
    <row r="323" s="32" customFormat="1" ht="15"/>
    <row r="324" s="32" customFormat="1" ht="15"/>
    <row r="325" s="32" customFormat="1" ht="15"/>
    <row r="326" s="32" customFormat="1" ht="15"/>
    <row r="327" s="32" customFormat="1" ht="15"/>
    <row r="328" s="32" customFormat="1" ht="15"/>
    <row r="329" s="32" customFormat="1" ht="15"/>
    <row r="330" s="32" customFormat="1" ht="15"/>
    <row r="331" s="32" customFormat="1" ht="15"/>
    <row r="332" s="32" customFormat="1" ht="15"/>
    <row r="333" s="32" customFormat="1" ht="15"/>
    <row r="334" s="32" customFormat="1" ht="15"/>
    <row r="335" s="32" customFormat="1" ht="15"/>
    <row r="336" s="32" customFormat="1" ht="15"/>
    <row r="337" s="32" customFormat="1" ht="15"/>
    <row r="338" s="32" customFormat="1" ht="15"/>
    <row r="339" s="32" customFormat="1" ht="15"/>
    <row r="340" s="32" customFormat="1" ht="15"/>
    <row r="341" s="32" customFormat="1" ht="15"/>
    <row r="342" s="32" customFormat="1" ht="15"/>
    <row r="343" s="32" customFormat="1" ht="15"/>
    <row r="344" s="32" customFormat="1" ht="15"/>
    <row r="345" s="32" customFormat="1" ht="15"/>
    <row r="346" s="32" customFormat="1" ht="15"/>
    <row r="347" s="32" customFormat="1" ht="15"/>
    <row r="348" s="32" customFormat="1" ht="15"/>
    <row r="349" s="32" customFormat="1" ht="15"/>
    <row r="350" s="32" customFormat="1" ht="15"/>
    <row r="351" s="32" customFormat="1" ht="15"/>
    <row r="352" s="32" customFormat="1" ht="15"/>
    <row r="353" s="32" customFormat="1" ht="15"/>
    <row r="354" s="32" customFormat="1" ht="15"/>
    <row r="355" s="32" customFormat="1" ht="15"/>
    <row r="356" s="32" customFormat="1" ht="15"/>
    <row r="357" s="32" customFormat="1" ht="15"/>
    <row r="358" s="32" customFormat="1" ht="15"/>
    <row r="359" s="32" customFormat="1" ht="15"/>
    <row r="360" s="32" customFormat="1" ht="15"/>
    <row r="361" s="32" customFormat="1" ht="15"/>
    <row r="362" s="32" customFormat="1" ht="15"/>
    <row r="363" s="32" customFormat="1" ht="15"/>
    <row r="364" s="32" customFormat="1" ht="15"/>
    <row r="365" s="32" customFormat="1" ht="15"/>
    <row r="366" s="32" customFormat="1" ht="15"/>
    <row r="367" s="32" customFormat="1" ht="15"/>
    <row r="368" s="32" customFormat="1" ht="15"/>
    <row r="369" s="32" customFormat="1" ht="15"/>
    <row r="370" s="32" customFormat="1" ht="15"/>
    <row r="371" s="32" customFormat="1" ht="15"/>
    <row r="372" s="32" customFormat="1" ht="15"/>
    <row r="373" s="32" customFormat="1" ht="15"/>
    <row r="374" s="32" customFormat="1" ht="15"/>
    <row r="375" s="32" customFormat="1" ht="15"/>
    <row r="376" s="32" customFormat="1" ht="15"/>
    <row r="377" s="32" customFormat="1" ht="15"/>
    <row r="378" s="32" customFormat="1" ht="15"/>
    <row r="379" s="32" customFormat="1" ht="15"/>
    <row r="380" s="32" customFormat="1" ht="15"/>
    <row r="381" s="32" customFormat="1" ht="15"/>
    <row r="382" s="32" customFormat="1" ht="15"/>
    <row r="383" s="32" customFormat="1" ht="15"/>
    <row r="384" s="32" customFormat="1" ht="15"/>
    <row r="385" s="32" customFormat="1" ht="15"/>
    <row r="386" s="32" customFormat="1" ht="15"/>
    <row r="387" s="32" customFormat="1" ht="15"/>
    <row r="388" s="32" customFormat="1" ht="15"/>
    <row r="389" s="32" customFormat="1" ht="15"/>
    <row r="390" s="32" customFormat="1" ht="15"/>
    <row r="391" s="32" customFormat="1" ht="15"/>
    <row r="392" s="32" customFormat="1" ht="15"/>
    <row r="393" s="32" customFormat="1" ht="15"/>
    <row r="394" s="32" customFormat="1" ht="15"/>
    <row r="395" s="32" customFormat="1" ht="15"/>
    <row r="396" s="32" customFormat="1" ht="15"/>
    <row r="397" s="32" customFormat="1" ht="15"/>
    <row r="398" s="32" customFormat="1" ht="15"/>
    <row r="399" s="32" customFormat="1" ht="15"/>
    <row r="400" s="32" customFormat="1" ht="15"/>
    <row r="401" s="32" customFormat="1" ht="15"/>
    <row r="402" s="32" customFormat="1" ht="15"/>
    <row r="403" s="32" customFormat="1" ht="15"/>
    <row r="404" s="32" customFormat="1" ht="15"/>
    <row r="405" s="32" customFormat="1" ht="15"/>
    <row r="406" s="32" customFormat="1" ht="15"/>
    <row r="407" s="32" customFormat="1" ht="15"/>
    <row r="408" s="32" customFormat="1" ht="15"/>
    <row r="409" s="32" customFormat="1" ht="15"/>
    <row r="410" s="32" customFormat="1" ht="15"/>
    <row r="411" s="32" customFormat="1" ht="15"/>
    <row r="412" s="32" customFormat="1" ht="15"/>
    <row r="413" s="32" customFormat="1" ht="15"/>
    <row r="414" s="32" customFormat="1" ht="15"/>
    <row r="415" s="32" customFormat="1" ht="15"/>
    <row r="416" s="32" customFormat="1" ht="15"/>
    <row r="417" s="32" customFormat="1" ht="15"/>
    <row r="418" s="32" customFormat="1" ht="15"/>
    <row r="419" s="32" customFormat="1" ht="15"/>
    <row r="420" s="32" customFormat="1" ht="15"/>
    <row r="421" s="32" customFormat="1" ht="15"/>
    <row r="422" s="32" customFormat="1" ht="15"/>
    <row r="423" s="32" customFormat="1" ht="15"/>
    <row r="424" s="32" customFormat="1" ht="15"/>
    <row r="425" s="32" customFormat="1" ht="15"/>
    <row r="426" s="32" customFormat="1" ht="15"/>
    <row r="427" s="32" customFormat="1" ht="15"/>
    <row r="428" s="32" customFormat="1" ht="15"/>
    <row r="429" s="32" customFormat="1" ht="15"/>
    <row r="430" s="32" customFormat="1" ht="15"/>
    <row r="431" s="32" customFormat="1" ht="15"/>
    <row r="432" s="32" customFormat="1" ht="15"/>
    <row r="433" s="32" customFormat="1" ht="15"/>
    <row r="434" s="32" customFormat="1" ht="15"/>
    <row r="435" s="32" customFormat="1" ht="15"/>
    <row r="436" s="32" customFormat="1" ht="15"/>
    <row r="437" s="32" customFormat="1" ht="15"/>
    <row r="438" s="32" customFormat="1" ht="15"/>
    <row r="439" s="32" customFormat="1" ht="15"/>
    <row r="440" s="32" customFormat="1" ht="15"/>
    <row r="441" s="32" customFormat="1" ht="15"/>
    <row r="442" s="32" customFormat="1" ht="15"/>
    <row r="443" s="32" customFormat="1" ht="15"/>
    <row r="444" s="32" customFormat="1" ht="15"/>
    <row r="445" s="32" customFormat="1" ht="15"/>
    <row r="446" s="32" customFormat="1" ht="15"/>
    <row r="447" s="32" customFormat="1" ht="15"/>
    <row r="448" s="32" customFormat="1" ht="15"/>
    <row r="449" s="32" customFormat="1" ht="15"/>
    <row r="450" s="32" customFormat="1" ht="15"/>
    <row r="451" s="32" customFormat="1" ht="15"/>
    <row r="452" s="32" customFormat="1" ht="15"/>
    <row r="453" s="32" customFormat="1" ht="15"/>
    <row r="454" s="32" customFormat="1" ht="15"/>
    <row r="455" s="32" customFormat="1" ht="15"/>
    <row r="456" s="32" customFormat="1" ht="15"/>
    <row r="457" s="32" customFormat="1" ht="15"/>
    <row r="458" s="32" customFormat="1" ht="15"/>
    <row r="459" s="32" customFormat="1" ht="15"/>
    <row r="460" s="32" customFormat="1" ht="15"/>
    <row r="461" s="32" customFormat="1" ht="15"/>
    <row r="462" s="32" customFormat="1" ht="15"/>
    <row r="463" s="32" customFormat="1" ht="15"/>
    <row r="464" s="32" customFormat="1" ht="15"/>
    <row r="465" s="32" customFormat="1" ht="15"/>
    <row r="466" s="32" customFormat="1" ht="15"/>
    <row r="467" s="32" customFormat="1" ht="15"/>
    <row r="468" s="32" customFormat="1" ht="15"/>
    <row r="469" s="32" customFormat="1" ht="15"/>
    <row r="470" s="32" customFormat="1" ht="15"/>
    <row r="471" s="32" customFormat="1" ht="15"/>
    <row r="472" s="32" customFormat="1" ht="15"/>
    <row r="473" s="32" customFormat="1" ht="15"/>
    <row r="474" s="32" customFormat="1" ht="15"/>
    <row r="475" s="32" customFormat="1" ht="15"/>
    <row r="476" s="32" customFormat="1" ht="15"/>
    <row r="477" s="32" customFormat="1" ht="15"/>
    <row r="478" s="32" customFormat="1" ht="15"/>
    <row r="479" s="32" customFormat="1" ht="15"/>
    <row r="480" s="32" customFormat="1" ht="15"/>
    <row r="481" s="32" customFormat="1" ht="15"/>
    <row r="482" s="32" customFormat="1" ht="15"/>
    <row r="483" s="32" customFormat="1" ht="15"/>
    <row r="484" s="32" customFormat="1" ht="15"/>
    <row r="485" s="32" customFormat="1" ht="15"/>
    <row r="486" s="32" customFormat="1" ht="15"/>
    <row r="487" s="32" customFormat="1" ht="15"/>
    <row r="488" s="32" customFormat="1" ht="15"/>
    <row r="489" s="32" customFormat="1" ht="15"/>
    <row r="490" s="32" customFormat="1" ht="15"/>
    <row r="491" s="32" customFormat="1" ht="15"/>
    <row r="492" s="32" customFormat="1" ht="15"/>
    <row r="493" s="32" customFormat="1" ht="15"/>
    <row r="494" s="32" customFormat="1" ht="15"/>
    <row r="495" s="32" customFormat="1" ht="15"/>
    <row r="496" s="32" customFormat="1" ht="15"/>
    <row r="497" s="32" customFormat="1" ht="15"/>
    <row r="498" s="32" customFormat="1" ht="15"/>
    <row r="499" s="32" customFormat="1" ht="15"/>
    <row r="500" s="32" customFormat="1" ht="15"/>
    <row r="501" s="32" customFormat="1" ht="15"/>
    <row r="502" s="32" customFormat="1" ht="15"/>
    <row r="503" s="32" customFormat="1" ht="15"/>
    <row r="504" s="32" customFormat="1" ht="15"/>
    <row r="505" s="32" customFormat="1" ht="15"/>
    <row r="506" s="32" customFormat="1" ht="15"/>
    <row r="507" s="32" customFormat="1" ht="15"/>
    <row r="508" s="32" customFormat="1" ht="15"/>
    <row r="509" s="32" customFormat="1" ht="15"/>
    <row r="510" s="32" customFormat="1" ht="15"/>
    <row r="511" s="32" customFormat="1" ht="15"/>
    <row r="512" s="32" customFormat="1" ht="15"/>
    <row r="513" s="32" customFormat="1" ht="15"/>
    <row r="514" s="32" customFormat="1" ht="15"/>
    <row r="515" s="32" customFormat="1" ht="15"/>
    <row r="516" s="32" customFormat="1" ht="15"/>
    <row r="517" s="32" customFormat="1" ht="15"/>
    <row r="518" s="32" customFormat="1" ht="15"/>
    <row r="519" s="32" customFormat="1" ht="15"/>
    <row r="520" s="32" customFormat="1" ht="15"/>
    <row r="521" s="32" customFormat="1" ht="15"/>
    <row r="522" s="32" customFormat="1" ht="15"/>
    <row r="523" s="32" customFormat="1" ht="15"/>
    <row r="524" s="32" customFormat="1" ht="15"/>
    <row r="525" s="32" customFormat="1" ht="15"/>
    <row r="526" s="32" customFormat="1" ht="15"/>
    <row r="527" s="32" customFormat="1" ht="15"/>
    <row r="528" s="32" customFormat="1" ht="15"/>
    <row r="529" s="32" customFormat="1" ht="15"/>
    <row r="530" s="32" customFormat="1" ht="15"/>
    <row r="531" s="32" customFormat="1" ht="15"/>
    <row r="532" s="32" customFormat="1" ht="15"/>
    <row r="533" s="32" customFormat="1" ht="15"/>
    <row r="534" s="32" customFormat="1" ht="15"/>
    <row r="535" s="32" customFormat="1" ht="15"/>
    <row r="536" s="32" customFormat="1" ht="15"/>
    <row r="537" s="32" customFormat="1" ht="15"/>
    <row r="538" s="32" customFormat="1" ht="15"/>
    <row r="539" s="32" customFormat="1" ht="15"/>
    <row r="540" s="32" customFormat="1" ht="15"/>
    <row r="541" s="32" customFormat="1" ht="15"/>
    <row r="542" s="32" customFormat="1" ht="15"/>
    <row r="543" s="32" customFormat="1" ht="15"/>
    <row r="544" s="32" customFormat="1" ht="15"/>
    <row r="545" s="32" customFormat="1" ht="15"/>
    <row r="546" s="32" customFormat="1" ht="15"/>
    <row r="547" s="32" customFormat="1" ht="15"/>
    <row r="548" s="32" customFormat="1" ht="15"/>
    <row r="549" s="32" customFormat="1" ht="15"/>
    <row r="550" s="32" customFormat="1" ht="15"/>
    <row r="551" s="32" customFormat="1" ht="15"/>
    <row r="552" s="32" customFormat="1" ht="15"/>
    <row r="553" s="32" customFormat="1" ht="15"/>
    <row r="554" s="32" customFormat="1" ht="15"/>
    <row r="555" s="32" customFormat="1" ht="15"/>
    <row r="556" s="32" customFormat="1" ht="15"/>
    <row r="557" s="32" customFormat="1" ht="15"/>
    <row r="558" s="32" customFormat="1" ht="15"/>
    <row r="559" s="32" customFormat="1" ht="15"/>
    <row r="560" s="32" customFormat="1" ht="15"/>
    <row r="561" s="32" customFormat="1" ht="15"/>
    <row r="562" s="32" customFormat="1" ht="15"/>
    <row r="563" s="32" customFormat="1" ht="15"/>
    <row r="564" s="32" customFormat="1" ht="15"/>
    <row r="565" s="32" customFormat="1" ht="15"/>
    <row r="566" s="32" customFormat="1" ht="15"/>
    <row r="567" s="32" customFormat="1" ht="15"/>
    <row r="568" s="32" customFormat="1" ht="15"/>
    <row r="569" s="32" customFormat="1" ht="15"/>
    <row r="570" s="32" customFormat="1" ht="15"/>
    <row r="571" s="32" customFormat="1" ht="15"/>
    <row r="572" s="32" customFormat="1" ht="15"/>
    <row r="573" s="32" customFormat="1" ht="15"/>
    <row r="574" s="32" customFormat="1" ht="15"/>
    <row r="575" s="32" customFormat="1" ht="15"/>
    <row r="576" s="32" customFormat="1" ht="15"/>
    <row r="577" s="32" customFormat="1" ht="15"/>
    <row r="578" s="32" customFormat="1" ht="15"/>
    <row r="579" s="32" customFormat="1" ht="15"/>
    <row r="580" s="32" customFormat="1" ht="15"/>
    <row r="581" s="32" customFormat="1" ht="15"/>
    <row r="582" s="32" customFormat="1" ht="15"/>
    <row r="583" s="32" customFormat="1" ht="15"/>
    <row r="584" s="32" customFormat="1" ht="15"/>
    <row r="585" s="32" customFormat="1" ht="15"/>
    <row r="586" s="32" customFormat="1" ht="15"/>
    <row r="587" s="32" customFormat="1" ht="15"/>
    <row r="588" s="32" customFormat="1" ht="15"/>
    <row r="589" s="32" customFormat="1" ht="15"/>
    <row r="590" s="32" customFormat="1" ht="15"/>
    <row r="591" s="32" customFormat="1" ht="15"/>
    <row r="592" s="32" customFormat="1" ht="15"/>
    <row r="593" s="32" customFormat="1" ht="15"/>
    <row r="594" s="32" customFormat="1" ht="15"/>
    <row r="595" s="32" customFormat="1" ht="15"/>
    <row r="596" s="32" customFormat="1" ht="15"/>
    <row r="597" s="32" customFormat="1" ht="15"/>
    <row r="598" s="32" customFormat="1" ht="15"/>
    <row r="599" s="32" customFormat="1" ht="15"/>
    <row r="600" s="32" customFormat="1" ht="15"/>
    <row r="601" s="32" customFormat="1" ht="15"/>
    <row r="602" s="32" customFormat="1" ht="15"/>
    <row r="603" s="32" customFormat="1" ht="15"/>
    <row r="604" s="32" customFormat="1" ht="15"/>
    <row r="605" s="32" customFormat="1" ht="15"/>
    <row r="606" s="32" customFormat="1" ht="15"/>
    <row r="607" s="32" customFormat="1" ht="15"/>
    <row r="608" s="32" customFormat="1" ht="15"/>
    <row r="609" s="32" customFormat="1" ht="15"/>
    <row r="610" s="32" customFormat="1" ht="15"/>
    <row r="611" s="32" customFormat="1" ht="15"/>
    <row r="612" s="32" customFormat="1" ht="15"/>
    <row r="613" s="32" customFormat="1" ht="15"/>
    <row r="614" s="32" customFormat="1" ht="15"/>
    <row r="615" s="32" customFormat="1" ht="15"/>
    <row r="616" s="32" customFormat="1" ht="15"/>
    <row r="617" s="32" customFormat="1" ht="15"/>
    <row r="618" s="32" customFormat="1" ht="15"/>
    <row r="619" s="32" customFormat="1" ht="15"/>
    <row r="620" s="32" customFormat="1" ht="15"/>
    <row r="621" s="32" customFormat="1" ht="15"/>
    <row r="622" s="32" customFormat="1" ht="15"/>
    <row r="623" s="32" customFormat="1" ht="15"/>
    <row r="624" s="32" customFormat="1" ht="15"/>
    <row r="625" s="32" customFormat="1" ht="15"/>
    <row r="626" s="32" customFormat="1" ht="15"/>
    <row r="627" s="32" customFormat="1" ht="15"/>
    <row r="628" s="32" customFormat="1" ht="15"/>
    <row r="629" s="32" customFormat="1" ht="15"/>
    <row r="630" s="32" customFormat="1" ht="15"/>
    <row r="631" s="32" customFormat="1" ht="15"/>
    <row r="632" s="32" customFormat="1" ht="15"/>
    <row r="633" s="32" customFormat="1" ht="15"/>
    <row r="634" s="32" customFormat="1" ht="15"/>
    <row r="635" s="32" customFormat="1" ht="15"/>
    <row r="636" s="32" customFormat="1" ht="15"/>
    <row r="637" s="32" customFormat="1" ht="15"/>
    <row r="638" s="32" customFormat="1" ht="15"/>
    <row r="639" s="32" customFormat="1" ht="15"/>
    <row r="640" s="32" customFormat="1" ht="15"/>
    <row r="641" s="32" customFormat="1" ht="15"/>
    <row r="642" s="32" customFormat="1" ht="15"/>
    <row r="643" s="32" customFormat="1" ht="15"/>
    <row r="644" s="32" customFormat="1" ht="15"/>
    <row r="645" s="32" customFormat="1" ht="15"/>
    <row r="646" s="32" customFormat="1" ht="15"/>
    <row r="647" s="32" customFormat="1" ht="15"/>
    <row r="648" s="32" customFormat="1" ht="15"/>
    <row r="649" s="32" customFormat="1" ht="15"/>
    <row r="650" s="32" customFormat="1" ht="15"/>
    <row r="651" s="32" customFormat="1" ht="15"/>
    <row r="652" s="32" customFormat="1" ht="15"/>
    <row r="653" s="32" customFormat="1" ht="15"/>
    <row r="654" s="32" customFormat="1" ht="15"/>
    <row r="655" s="32" customFormat="1" ht="15"/>
    <row r="656" s="32" customFormat="1" ht="15"/>
    <row r="657" s="32" customFormat="1" ht="15"/>
    <row r="658" s="32" customFormat="1" ht="15"/>
    <row r="659" s="32" customFormat="1" ht="15"/>
    <row r="660" s="32" customFormat="1" ht="15"/>
    <row r="661" s="32" customFormat="1" ht="15"/>
    <row r="662" s="32" customFormat="1" ht="15"/>
    <row r="663" s="32" customFormat="1" ht="15"/>
    <row r="664" s="32" customFormat="1" ht="15"/>
    <row r="665" s="32" customFormat="1" ht="15"/>
    <row r="666" s="32" customFormat="1" ht="15"/>
    <row r="667" s="32" customFormat="1" ht="15"/>
    <row r="668" s="32" customFormat="1" ht="15"/>
    <row r="669" s="32" customFormat="1" ht="15"/>
    <row r="670" s="32" customFormat="1" ht="15"/>
    <row r="671" s="32" customFormat="1" ht="15"/>
    <row r="672" s="32" customFormat="1" ht="15"/>
    <row r="673" s="32" customFormat="1" ht="15"/>
    <row r="674" s="32" customFormat="1" ht="15"/>
    <row r="675" s="32" customFormat="1" ht="15"/>
    <row r="676" s="32" customFormat="1" ht="15"/>
    <row r="677" s="32" customFormat="1" ht="15"/>
    <row r="678" s="32" customFormat="1" ht="15"/>
    <row r="679" s="32" customFormat="1" ht="15"/>
    <row r="680" s="32" customFormat="1" ht="15"/>
    <row r="681" s="32" customFormat="1" ht="15"/>
    <row r="682" s="32" customFormat="1" ht="15"/>
    <row r="683" s="32" customFormat="1" ht="15"/>
    <row r="684" s="32" customFormat="1" ht="15"/>
    <row r="685" s="32" customFormat="1" ht="15"/>
    <row r="686" s="32" customFormat="1" ht="15"/>
    <row r="687" s="32" customFormat="1" ht="15"/>
    <row r="688" s="32" customFormat="1" ht="15"/>
    <row r="689" s="32" customFormat="1" ht="15"/>
    <row r="690" s="32" customFormat="1" ht="15"/>
    <row r="691" s="32" customFormat="1" ht="15"/>
    <row r="692" s="32" customFormat="1" ht="15"/>
    <row r="693" s="32" customFormat="1" ht="15"/>
    <row r="694" s="32" customFormat="1" ht="15"/>
    <row r="695" s="32" customFormat="1" ht="15"/>
    <row r="696" s="32" customFormat="1" ht="15"/>
    <row r="697" s="32" customFormat="1" ht="15"/>
    <row r="698" s="32" customFormat="1" ht="15"/>
    <row r="699" s="32" customFormat="1" ht="15"/>
    <row r="700" s="32" customFormat="1" ht="15"/>
    <row r="701" s="32" customFormat="1" ht="15"/>
    <row r="702" s="32" customFormat="1" ht="15"/>
    <row r="703" s="32" customFormat="1" ht="15"/>
    <row r="704" s="32" customFormat="1" ht="15"/>
    <row r="705" s="32" customFormat="1" ht="15"/>
    <row r="706" s="32" customFormat="1" ht="15"/>
    <row r="707" s="32" customFormat="1" ht="15"/>
    <row r="708" s="32" customFormat="1" ht="15"/>
    <row r="709" s="32" customFormat="1" ht="15"/>
    <row r="710" s="32" customFormat="1" ht="15"/>
    <row r="711" s="32" customFormat="1" ht="15"/>
    <row r="712" s="32" customFormat="1" ht="15"/>
    <row r="713" s="32" customFormat="1" ht="15"/>
    <row r="714" s="32" customFormat="1" ht="15"/>
    <row r="715" s="32" customFormat="1" ht="15"/>
    <row r="716" s="32" customFormat="1" ht="15"/>
    <row r="717" s="32" customFormat="1" ht="15"/>
    <row r="718" s="32" customFormat="1" ht="15"/>
    <row r="719" s="32" customFormat="1" ht="15"/>
    <row r="720" s="32" customFormat="1" ht="15"/>
    <row r="721" s="32" customFormat="1" ht="15"/>
    <row r="722" s="32" customFormat="1" ht="15"/>
    <row r="723" s="32" customFormat="1" ht="15"/>
    <row r="724" s="32" customFormat="1" ht="15"/>
    <row r="725" s="32" customFormat="1" ht="15"/>
    <row r="726" s="32" customFormat="1" ht="15"/>
    <row r="727" s="32" customFormat="1" ht="15"/>
    <row r="728" s="32" customFormat="1" ht="15"/>
    <row r="729" s="32" customFormat="1" ht="15"/>
    <row r="730" s="32" customFormat="1" ht="15"/>
    <row r="731" s="32" customFormat="1" ht="15"/>
    <row r="732" s="32" customFormat="1" ht="15"/>
    <row r="733" s="32" customFormat="1" ht="15"/>
    <row r="734" s="32" customFormat="1" ht="15"/>
    <row r="735" s="32" customFormat="1" ht="15"/>
    <row r="736" s="32" customFormat="1" ht="15"/>
    <row r="737" s="32" customFormat="1" ht="15"/>
    <row r="738" s="32" customFormat="1" ht="15"/>
    <row r="739" s="32" customFormat="1" ht="15"/>
    <row r="740" s="32" customFormat="1" ht="15"/>
    <row r="741" s="32" customFormat="1" ht="15"/>
    <row r="742" s="32" customFormat="1" ht="15"/>
    <row r="743" s="32" customFormat="1" ht="15"/>
    <row r="744" s="32" customFormat="1" ht="15"/>
    <row r="745" s="32" customFormat="1" ht="15"/>
    <row r="746" s="32" customFormat="1" ht="15"/>
    <row r="747" s="32" customFormat="1" ht="15"/>
    <row r="748" s="32" customFormat="1" ht="15"/>
    <row r="749" s="32" customFormat="1" ht="15"/>
    <row r="750" s="32" customFormat="1" ht="15"/>
    <row r="751" s="32" customFormat="1" ht="15"/>
    <row r="752" s="32" customFormat="1" ht="15"/>
    <row r="753" s="32" customFormat="1" ht="15"/>
    <row r="754" s="32" customFormat="1" ht="15"/>
    <row r="755" s="32" customFormat="1" ht="15"/>
    <row r="756" s="32" customFormat="1" ht="15"/>
    <row r="757" s="32" customFormat="1" ht="15"/>
    <row r="758" s="32" customFormat="1" ht="15"/>
    <row r="759" s="32" customFormat="1" ht="15"/>
    <row r="760" s="32" customFormat="1" ht="15"/>
    <row r="761" s="32" customFormat="1" ht="15"/>
    <row r="762" s="32" customFormat="1" ht="15"/>
    <row r="763" s="32" customFormat="1" ht="15"/>
    <row r="764" s="32" customFormat="1" ht="15"/>
    <row r="765" s="32" customFormat="1" ht="15"/>
    <row r="766" s="32" customFormat="1" ht="15"/>
    <row r="767" s="32" customFormat="1" ht="15"/>
    <row r="768" s="32" customFormat="1" ht="15"/>
    <row r="769" s="32" customFormat="1" ht="15"/>
    <row r="770" s="32" customFormat="1" ht="15"/>
    <row r="771" s="32" customFormat="1" ht="15"/>
    <row r="772" s="32" customFormat="1" ht="15"/>
    <row r="773" s="32" customFormat="1" ht="15"/>
    <row r="774" s="32" customFormat="1" ht="15"/>
    <row r="775" s="32" customFormat="1" ht="15"/>
    <row r="776" s="32" customFormat="1" ht="15"/>
    <row r="777" s="32" customFormat="1" ht="15"/>
    <row r="778" s="32" customFormat="1" ht="15"/>
    <row r="779" s="32" customFormat="1" ht="15"/>
    <row r="780" s="32" customFormat="1" ht="15"/>
    <row r="781" s="32" customFormat="1" ht="15"/>
    <row r="782" s="32" customFormat="1" ht="15"/>
    <row r="783" s="32" customFormat="1" ht="15"/>
    <row r="784" s="32" customFormat="1" ht="15"/>
    <row r="785" s="32" customFormat="1" ht="15"/>
    <row r="786" s="32" customFormat="1" ht="15"/>
    <row r="787" s="32" customFormat="1" ht="15"/>
    <row r="788" s="32" customFormat="1" ht="15"/>
    <row r="789" s="32" customFormat="1" ht="15"/>
    <row r="790" s="32" customFormat="1" ht="15"/>
    <row r="791" s="32" customFormat="1" ht="15"/>
    <row r="792" s="32" customFormat="1" ht="15"/>
    <row r="793" s="32" customFormat="1" ht="15"/>
    <row r="794" s="32" customFormat="1" ht="15"/>
    <row r="795" s="32" customFormat="1" ht="15"/>
    <row r="796" s="32" customFormat="1" ht="15"/>
    <row r="797" s="32" customFormat="1" ht="15"/>
    <row r="798" s="32" customFormat="1" ht="15"/>
    <row r="799" s="32" customFormat="1" ht="15"/>
    <row r="800" s="32" customFormat="1" ht="15"/>
    <row r="801" s="32" customFormat="1" ht="15"/>
    <row r="802" s="32" customFormat="1" ht="15"/>
    <row r="803" s="32" customFormat="1" ht="15"/>
    <row r="804" s="32" customFormat="1" ht="15"/>
    <row r="805" s="32" customFormat="1" ht="15"/>
    <row r="806" s="32" customFormat="1" ht="15"/>
    <row r="807" s="32" customFormat="1" ht="15"/>
    <row r="808" s="32" customFormat="1" ht="15"/>
    <row r="809" s="32" customFormat="1" ht="15"/>
    <row r="810" s="32" customFormat="1" ht="15"/>
    <row r="811" s="32" customFormat="1" ht="15"/>
    <row r="812" s="32" customFormat="1" ht="15"/>
    <row r="813" s="32" customFormat="1" ht="15"/>
    <row r="814" s="32" customFormat="1" ht="15"/>
    <row r="815" s="32" customFormat="1" ht="15"/>
    <row r="816" s="32" customFormat="1" ht="15"/>
    <row r="817" s="32" customFormat="1" ht="15"/>
    <row r="818" s="32" customFormat="1" ht="15"/>
    <row r="819" s="32" customFormat="1" ht="15"/>
    <row r="820" s="32" customFormat="1" ht="15"/>
    <row r="821" s="32" customFormat="1" ht="15"/>
    <row r="822" s="32" customFormat="1" ht="15"/>
    <row r="823" s="32" customFormat="1" ht="15"/>
    <row r="824" s="32" customFormat="1" ht="15"/>
    <row r="825" s="32" customFormat="1" ht="15"/>
    <row r="826" s="32" customFormat="1" ht="15"/>
    <row r="827" s="32" customFormat="1" ht="15"/>
    <row r="828" s="32" customFormat="1" ht="15"/>
    <row r="829" s="32" customFormat="1" ht="15"/>
    <row r="830" s="32" customFormat="1" ht="15"/>
    <row r="831" s="32" customFormat="1" ht="15"/>
    <row r="832" s="32" customFormat="1" ht="15"/>
    <row r="833" s="32" customFormat="1" ht="15"/>
    <row r="834" s="32" customFormat="1" ht="15"/>
    <row r="835" s="32" customFormat="1" ht="15"/>
    <row r="836" s="32" customFormat="1" ht="15"/>
    <row r="837" s="32" customFormat="1" ht="15"/>
    <row r="838" s="32" customFormat="1" ht="15"/>
    <row r="839" s="32" customFormat="1" ht="15"/>
    <row r="840" s="32" customFormat="1" ht="15"/>
    <row r="841" s="32" customFormat="1" ht="15"/>
    <row r="842" s="32" customFormat="1" ht="15"/>
    <row r="843" s="32" customFormat="1" ht="15"/>
    <row r="844" s="32" customFormat="1" ht="15"/>
    <row r="845" s="32" customFormat="1" ht="15"/>
    <row r="846" s="32" customFormat="1" ht="15"/>
    <row r="847" s="32" customFormat="1" ht="15"/>
    <row r="848" s="32" customFormat="1" ht="15"/>
    <row r="849" s="32" customFormat="1" ht="15"/>
    <row r="850" s="32" customFormat="1" ht="15"/>
    <row r="851" s="32" customFormat="1" ht="15"/>
    <row r="852" s="32" customFormat="1" ht="15"/>
    <row r="853" s="32" customFormat="1" ht="15"/>
    <row r="854" s="32" customFormat="1" ht="15"/>
    <row r="855" s="32" customFormat="1" ht="15"/>
    <row r="856" s="32" customFormat="1" ht="15"/>
    <row r="857" s="32" customFormat="1" ht="15"/>
    <row r="858" s="32" customFormat="1" ht="15"/>
    <row r="859" s="32" customFormat="1" ht="15"/>
    <row r="860" s="32" customFormat="1" ht="15"/>
    <row r="861" s="32" customFormat="1" ht="15"/>
    <row r="862" s="32" customFormat="1" ht="15"/>
    <row r="863" s="32" customFormat="1" ht="15"/>
    <row r="864" s="32" customFormat="1" ht="15"/>
    <row r="865" s="32" customFormat="1" ht="15"/>
    <row r="866" s="32" customFormat="1" ht="15"/>
    <row r="867" s="32" customFormat="1" ht="15"/>
    <row r="868" s="32" customFormat="1" ht="15"/>
    <row r="869" s="32" customFormat="1" ht="15"/>
    <row r="870" s="32" customFormat="1" ht="15"/>
    <row r="871" s="32" customFormat="1" ht="15"/>
    <row r="872" s="32" customFormat="1" ht="15"/>
    <row r="873" s="32" customFormat="1" ht="15"/>
    <row r="874" s="32" customFormat="1" ht="15"/>
    <row r="875" s="32" customFormat="1" ht="15"/>
    <row r="876" s="32" customFormat="1" ht="15"/>
    <row r="877" s="32" customFormat="1" ht="15"/>
    <row r="878" s="32" customFormat="1" ht="15"/>
    <row r="879" s="32" customFormat="1" ht="15"/>
    <row r="880" s="32" customFormat="1" ht="15"/>
    <row r="881" s="32" customFormat="1" ht="15"/>
    <row r="882" s="32" customFormat="1" ht="15"/>
    <row r="883" s="32" customFormat="1" ht="15"/>
    <row r="884" s="32" customFormat="1" ht="15"/>
    <row r="885" s="32" customFormat="1" ht="15"/>
    <row r="886" s="32" customFormat="1" ht="15"/>
    <row r="887" s="32" customFormat="1" ht="15"/>
    <row r="888" s="32" customFormat="1" ht="15"/>
    <row r="889" s="32" customFormat="1" ht="15"/>
    <row r="890" s="32" customFormat="1" ht="15"/>
    <row r="891" s="32" customFormat="1" ht="15"/>
    <row r="892" s="32" customFormat="1" ht="15"/>
    <row r="893" s="32" customFormat="1" ht="15"/>
    <row r="894" s="32" customFormat="1" ht="15"/>
    <row r="895" s="32" customFormat="1" ht="15"/>
    <row r="896" s="32" customFormat="1" ht="15"/>
    <row r="897" s="32" customFormat="1" ht="15"/>
    <row r="898" s="32" customFormat="1" ht="15"/>
    <row r="899" s="32" customFormat="1" ht="15"/>
    <row r="900" s="32" customFormat="1" ht="15"/>
    <row r="901" s="32" customFormat="1" ht="15"/>
    <row r="902" s="32" customFormat="1" ht="15"/>
    <row r="903" s="32" customFormat="1" ht="15"/>
    <row r="904" s="32" customFormat="1" ht="15"/>
    <row r="905" s="32" customFormat="1" ht="15"/>
    <row r="906" s="32" customFormat="1" ht="15"/>
    <row r="907" s="32" customFormat="1" ht="15"/>
    <row r="908" s="32" customFormat="1" ht="15"/>
    <row r="909" s="32" customFormat="1" ht="15"/>
    <row r="910" s="32" customFormat="1" ht="15"/>
    <row r="911" s="32" customFormat="1" ht="15"/>
    <row r="912" s="32" customFormat="1" ht="15"/>
    <row r="913" s="32" customFormat="1" ht="15"/>
    <row r="914" s="32" customFormat="1" ht="15"/>
    <row r="915" s="32" customFormat="1" ht="15"/>
    <row r="916" s="32" customFormat="1" ht="15"/>
    <row r="917" s="32" customFormat="1" ht="15"/>
    <row r="918" s="32" customFormat="1" ht="15"/>
    <row r="919" s="32" customFormat="1" ht="15"/>
    <row r="920" s="32" customFormat="1" ht="15"/>
    <row r="921" s="32" customFormat="1" ht="15"/>
    <row r="922" s="32" customFormat="1" ht="15"/>
    <row r="923" s="32" customFormat="1" ht="15"/>
    <row r="924" s="32" customFormat="1" ht="15"/>
    <row r="925" s="32" customFormat="1" ht="15"/>
    <row r="926" s="32" customFormat="1" ht="15"/>
    <row r="927" s="32" customFormat="1" ht="15"/>
    <row r="928" s="32" customFormat="1" ht="15"/>
    <row r="929" s="32" customFormat="1" ht="15"/>
    <row r="930" s="32" customFormat="1" ht="15"/>
    <row r="931" s="32" customFormat="1" ht="15"/>
    <row r="932" s="32" customFormat="1" ht="15"/>
    <row r="933" s="32" customFormat="1" ht="15"/>
    <row r="934" s="32" customFormat="1" ht="15"/>
    <row r="935" s="32" customFormat="1" ht="15"/>
    <row r="936" s="32" customFormat="1" ht="15"/>
    <row r="937" s="32" customFormat="1" ht="15"/>
    <row r="938" s="32" customFormat="1" ht="15"/>
    <row r="939" s="32" customFormat="1" ht="15"/>
    <row r="940" s="32" customFormat="1" ht="15"/>
    <row r="941" s="32" customFormat="1" ht="15"/>
    <row r="942" s="32" customFormat="1" ht="15"/>
    <row r="943" s="32" customFormat="1" ht="15"/>
    <row r="944" s="32" customFormat="1" ht="15"/>
    <row r="945" s="32" customFormat="1" ht="15"/>
    <row r="946" s="32" customFormat="1" ht="15"/>
    <row r="947" s="32" customFormat="1" ht="15"/>
    <row r="948" s="32" customFormat="1" ht="15"/>
    <row r="949" s="32" customFormat="1" ht="15"/>
    <row r="950" s="32" customFormat="1" ht="15"/>
    <row r="951" s="32" customFormat="1" ht="15"/>
    <row r="952" s="32" customFormat="1" ht="15"/>
    <row r="953" s="32" customFormat="1" ht="15"/>
    <row r="954" s="32" customFormat="1" ht="15"/>
    <row r="955" s="32" customFormat="1" ht="15"/>
    <row r="956" s="32" customFormat="1" ht="15"/>
    <row r="957" s="32" customFormat="1" ht="15"/>
    <row r="958" s="32" customFormat="1" ht="15"/>
    <row r="959" s="32" customFormat="1" ht="15"/>
    <row r="960" s="32" customFormat="1" ht="15"/>
    <row r="961" s="32" customFormat="1" ht="15"/>
    <row r="962" s="32" customFormat="1" ht="15"/>
    <row r="963" s="32" customFormat="1" ht="15"/>
    <row r="964" s="32" customFormat="1" ht="15"/>
    <row r="965" s="32" customFormat="1" ht="15"/>
    <row r="966" s="32" customFormat="1" ht="15"/>
    <row r="967" s="32" customFormat="1" ht="15"/>
    <row r="968" s="32" customFormat="1" ht="15"/>
    <row r="969" s="32" customFormat="1" ht="15"/>
    <row r="970" s="32" customFormat="1" ht="15"/>
    <row r="971" s="32" customFormat="1" ht="15"/>
    <row r="972" s="32" customFormat="1" ht="15"/>
    <row r="973" s="32" customFormat="1" ht="15"/>
    <row r="974" s="32" customFormat="1" ht="15"/>
    <row r="975" s="32" customFormat="1" ht="15"/>
    <row r="976" s="32" customFormat="1" ht="15"/>
    <row r="977" s="32" customFormat="1" ht="15"/>
    <row r="978" s="32" customFormat="1" ht="15"/>
    <row r="979" s="32" customFormat="1" ht="15"/>
    <row r="980" s="32" customFormat="1" ht="15"/>
    <row r="981" s="32" customFormat="1" ht="15"/>
    <row r="982" s="32" customFormat="1" ht="15"/>
    <row r="983" s="32" customFormat="1" ht="15"/>
    <row r="984" s="32" customFormat="1" ht="15"/>
    <row r="985" s="32" customFormat="1" ht="15"/>
    <row r="986" s="32" customFormat="1" ht="15"/>
    <row r="987" s="32" customFormat="1" ht="15"/>
    <row r="988" s="32" customFormat="1" ht="15"/>
    <row r="989" s="32" customFormat="1" ht="15"/>
    <row r="990" s="32" customFormat="1" ht="15"/>
    <row r="991" s="32" customFormat="1" ht="15"/>
    <row r="992" s="32" customFormat="1" ht="15"/>
    <row r="993" s="32" customFormat="1" ht="15"/>
    <row r="994" s="32" customFormat="1" ht="15"/>
    <row r="995" s="32" customFormat="1" ht="15"/>
    <row r="996" s="32" customFormat="1" ht="15"/>
    <row r="997" s="32" customFormat="1" ht="15"/>
    <row r="998" s="32" customFormat="1" ht="15"/>
    <row r="999" s="32" customFormat="1" ht="15"/>
    <row r="1000" s="32" customFormat="1" ht="15"/>
    <row r="1001" s="32" customFormat="1" ht="15"/>
    <row r="1002" s="32" customFormat="1" ht="15"/>
    <row r="1003" s="32" customFormat="1" ht="15"/>
    <row r="1004" s="32" customFormat="1" ht="15"/>
    <row r="1005" s="32" customFormat="1" ht="15"/>
    <row r="1006" s="32" customFormat="1" ht="15"/>
    <row r="1007" s="32" customFormat="1" ht="15"/>
    <row r="1008" s="32" customFormat="1" ht="15"/>
    <row r="1009" s="32" customFormat="1" ht="15"/>
    <row r="1010" s="32" customFormat="1" ht="15"/>
    <row r="1011" s="32" customFormat="1" ht="15"/>
    <row r="1012" s="32" customFormat="1" ht="15"/>
    <row r="1013" s="32" customFormat="1" ht="15"/>
    <row r="1014" s="32" customFormat="1" ht="15"/>
    <row r="1015" s="32" customFormat="1" ht="15"/>
    <row r="1016" s="32" customFormat="1" ht="15"/>
    <row r="1017" s="32" customFormat="1" ht="15"/>
    <row r="1018" s="32" customFormat="1" ht="15"/>
    <row r="1019" s="32" customFormat="1" ht="15"/>
    <row r="1020" s="32" customFormat="1" ht="15"/>
    <row r="1021" s="32" customFormat="1" ht="15"/>
    <row r="1022" s="32" customFormat="1" ht="15"/>
    <row r="1023" s="32" customFormat="1" ht="15"/>
    <row r="1024" s="32" customFormat="1" ht="15"/>
    <row r="1025" s="32" customFormat="1" ht="15"/>
    <row r="1026" s="32" customFormat="1" ht="15"/>
    <row r="1027" s="32" customFormat="1" ht="15"/>
    <row r="1028" s="32" customFormat="1" ht="15"/>
    <row r="1029" s="32" customFormat="1" ht="15"/>
    <row r="1030" s="32" customFormat="1" ht="15"/>
    <row r="1031" s="32" customFormat="1" ht="15"/>
    <row r="1032" s="32" customFormat="1" ht="15"/>
    <row r="1033" s="32" customFormat="1" ht="15"/>
    <row r="1034" s="32" customFormat="1" ht="15"/>
    <row r="1035" s="32" customFormat="1" ht="15"/>
    <row r="1036" s="32" customFormat="1" ht="15"/>
    <row r="1037" s="32" customFormat="1" ht="15"/>
    <row r="1038" s="32" customFormat="1" ht="15"/>
    <row r="1039" s="32" customFormat="1" ht="15"/>
    <row r="1040" s="32" customFormat="1" ht="15"/>
    <row r="1041" s="32" customFormat="1" ht="15"/>
    <row r="1042" s="32" customFormat="1" ht="15"/>
    <row r="1043" s="32" customFormat="1" ht="15"/>
    <row r="1044" s="32" customFormat="1" ht="15"/>
    <row r="1045" s="32" customFormat="1" ht="15"/>
    <row r="1046" s="32" customFormat="1" ht="15"/>
    <row r="1047" s="32" customFormat="1" ht="15"/>
    <row r="1048" s="32" customFormat="1" ht="15"/>
    <row r="1049" s="32" customFormat="1" ht="15"/>
    <row r="1050" s="32" customFormat="1" ht="15"/>
    <row r="1051" s="32" customFormat="1" ht="15"/>
    <row r="1052" s="32" customFormat="1" ht="15"/>
    <row r="1053" s="32" customFormat="1" ht="15"/>
    <row r="1054" s="32" customFormat="1" ht="15"/>
    <row r="1055" s="32" customFormat="1" ht="15"/>
    <row r="1056" s="32" customFormat="1" ht="15"/>
    <row r="1057" s="32" customFormat="1" ht="15"/>
    <row r="1058" s="32" customFormat="1" ht="15"/>
    <row r="1059" s="32" customFormat="1" ht="15"/>
    <row r="1060" s="32" customFormat="1" ht="15"/>
    <row r="1061" s="32" customFormat="1" ht="15"/>
    <row r="1062" s="32" customFormat="1" ht="15"/>
    <row r="1063" s="32" customFormat="1" ht="15"/>
    <row r="1064" s="32" customFormat="1" ht="15"/>
    <row r="1065" s="32" customFormat="1" ht="15"/>
    <row r="1066" s="32" customFormat="1" ht="15"/>
    <row r="1067" s="32" customFormat="1" ht="15"/>
    <row r="1068" s="32" customFormat="1" ht="15"/>
    <row r="1069" s="32" customFormat="1" ht="15"/>
    <row r="1070" s="32" customFormat="1" ht="15"/>
    <row r="1071" s="32" customFormat="1" ht="15"/>
    <row r="1072" s="32" customFormat="1" ht="15"/>
    <row r="1073" s="32" customFormat="1" ht="15"/>
    <row r="1074" s="32" customFormat="1" ht="15"/>
    <row r="1075" s="32" customFormat="1" ht="15"/>
    <row r="1076" s="32" customFormat="1" ht="15"/>
    <row r="1077" s="32" customFormat="1" ht="15"/>
    <row r="1078" s="32" customFormat="1" ht="15"/>
    <row r="1079" s="32" customFormat="1" ht="15"/>
    <row r="1080" s="32" customFormat="1" ht="15"/>
    <row r="1081" s="32" customFormat="1" ht="15"/>
    <row r="1082" s="32" customFormat="1" ht="15"/>
    <row r="1083" s="32" customFormat="1" ht="15"/>
    <row r="1084" s="32" customFormat="1" ht="15"/>
    <row r="1085" s="32" customFormat="1" ht="15"/>
    <row r="1086" s="32" customFormat="1" ht="15"/>
    <row r="1087" s="32" customFormat="1" ht="15"/>
    <row r="1088" s="32" customFormat="1" ht="15"/>
    <row r="1089" s="32" customFormat="1" ht="15"/>
    <row r="1090" s="32" customFormat="1" ht="15"/>
    <row r="1091" s="32" customFormat="1" ht="15"/>
    <row r="1092" s="32" customFormat="1" ht="15"/>
    <row r="1093" s="32" customFormat="1" ht="15"/>
    <row r="1094" s="32" customFormat="1" ht="15"/>
    <row r="1095" s="32" customFormat="1" ht="15"/>
    <row r="1096" s="32" customFormat="1" ht="15"/>
    <row r="1097" s="32" customFormat="1" ht="15"/>
    <row r="1098" s="32" customFormat="1" ht="15"/>
    <row r="1099" s="32" customFormat="1" ht="15"/>
    <row r="1100" s="32" customFormat="1" ht="15"/>
    <row r="1101" s="32" customFormat="1" ht="15"/>
    <row r="1102" s="32" customFormat="1" ht="15"/>
    <row r="1103" s="32" customFormat="1" ht="15"/>
    <row r="1104" s="32" customFormat="1" ht="15"/>
    <row r="1105" s="32" customFormat="1" ht="15"/>
    <row r="1106" s="32" customFormat="1" ht="15"/>
    <row r="1107" s="32" customFormat="1" ht="15"/>
    <row r="1108" s="32" customFormat="1" ht="15"/>
    <row r="1109" s="32" customFormat="1" ht="15"/>
    <row r="1110" s="32" customFormat="1" ht="15"/>
    <row r="1111" s="32" customFormat="1" ht="15"/>
    <row r="1112" s="32" customFormat="1" ht="15"/>
    <row r="1113" s="32" customFormat="1" ht="15"/>
    <row r="1114" s="32" customFormat="1" ht="15"/>
    <row r="1115" s="32" customFormat="1" ht="15"/>
    <row r="1116" s="32" customFormat="1" ht="15"/>
    <row r="1117" s="32" customFormat="1" ht="15"/>
    <row r="1118" s="32" customFormat="1" ht="15"/>
    <row r="1119" s="32" customFormat="1" ht="15"/>
    <row r="1120" s="32" customFormat="1" ht="15"/>
    <row r="1121" s="32" customFormat="1" ht="15"/>
    <row r="1122" s="32" customFormat="1" ht="15"/>
    <row r="1123" s="32" customFormat="1" ht="15"/>
    <row r="1124" s="32" customFormat="1" ht="15"/>
    <row r="1125" s="32" customFormat="1" ht="15"/>
    <row r="1126" s="32" customFormat="1" ht="15"/>
    <row r="1127" s="32" customFormat="1" ht="15"/>
    <row r="1128" s="32" customFormat="1" ht="15"/>
    <row r="1129" s="32" customFormat="1" ht="15"/>
    <row r="1130" s="32" customFormat="1" ht="15"/>
    <row r="1131" s="32" customFormat="1" ht="15"/>
    <row r="1132" s="32" customFormat="1" ht="15"/>
    <row r="1133" s="32" customFormat="1" ht="15"/>
    <row r="1134" s="32" customFormat="1" ht="15"/>
    <row r="1135" s="32" customFormat="1" ht="15"/>
    <row r="1136" s="32" customFormat="1" ht="15"/>
    <row r="1137" s="32" customFormat="1" ht="15"/>
    <row r="1138" s="32" customFormat="1" ht="15"/>
    <row r="1139" s="32" customFormat="1" ht="15"/>
    <row r="1140" s="32" customFormat="1" ht="15"/>
    <row r="1141" s="32" customFormat="1" ht="15"/>
    <row r="1142" s="32" customFormat="1" ht="15"/>
    <row r="1143" s="32" customFormat="1" ht="15"/>
    <row r="1144" s="32" customFormat="1" ht="15"/>
    <row r="1145" s="32" customFormat="1" ht="15"/>
    <row r="1146" s="32" customFormat="1" ht="15"/>
    <row r="1147" s="32" customFormat="1" ht="15"/>
    <row r="1148" s="32" customFormat="1" ht="15"/>
    <row r="1149" s="32" customFormat="1" ht="15"/>
    <row r="1150" s="32" customFormat="1" ht="15"/>
    <row r="1151" s="32" customFormat="1" ht="15"/>
    <row r="1152" s="32" customFormat="1" ht="15"/>
    <row r="1153" s="32" customFormat="1" ht="15"/>
    <row r="1154" s="32" customFormat="1" ht="15"/>
    <row r="1155" s="32" customFormat="1" ht="15"/>
    <row r="1156" s="32" customFormat="1" ht="15"/>
    <row r="1157" s="32" customFormat="1" ht="15"/>
    <row r="1158" s="32" customFormat="1" ht="15"/>
    <row r="1159" s="32" customFormat="1" ht="15"/>
    <row r="1160" s="32" customFormat="1" ht="15"/>
    <row r="1161" s="32" customFormat="1" ht="15"/>
    <row r="1162" s="32" customFormat="1" ht="15"/>
    <row r="1163" s="32" customFormat="1" ht="15"/>
    <row r="1164" s="32" customFormat="1" ht="15"/>
    <row r="1165" s="32" customFormat="1" ht="15"/>
    <row r="1166" s="32" customFormat="1" ht="15"/>
    <row r="1167" s="32" customFormat="1" ht="15"/>
    <row r="1168" s="32" customFormat="1" ht="15"/>
    <row r="1169" s="32" customFormat="1" ht="15"/>
    <row r="1170" s="32" customFormat="1" ht="15"/>
    <row r="1171" s="32" customFormat="1" ht="15"/>
    <row r="1172" s="32" customFormat="1" ht="15"/>
    <row r="1173" s="32" customFormat="1" ht="15"/>
    <row r="1174" s="32" customFormat="1" ht="15"/>
    <row r="1175" s="32" customFormat="1" ht="15"/>
    <row r="1176" s="32" customFormat="1" ht="15"/>
    <row r="1177" s="32" customFormat="1" ht="15"/>
    <row r="1178" s="32" customFormat="1" ht="15"/>
    <row r="1179" s="32" customFormat="1" ht="15"/>
    <row r="1180" s="32" customFormat="1" ht="15"/>
    <row r="1181" s="32" customFormat="1" ht="15"/>
    <row r="1182" s="32" customFormat="1" ht="15"/>
    <row r="1183" s="32" customFormat="1" ht="15"/>
    <row r="1184" s="32" customFormat="1" ht="15"/>
    <row r="1185" s="32" customFormat="1" ht="15"/>
    <row r="1186" s="32" customFormat="1" ht="15"/>
    <row r="1187" s="32" customFormat="1" ht="15"/>
    <row r="1188" s="32" customFormat="1" ht="15"/>
    <row r="1189" s="32" customFormat="1" ht="15"/>
    <row r="1190" s="32" customFormat="1" ht="15"/>
    <row r="1191" s="32" customFormat="1" ht="15"/>
    <row r="1192" s="32" customFormat="1" ht="15"/>
    <row r="1193" s="32" customFormat="1" ht="15"/>
    <row r="1194" s="32" customFormat="1" ht="15"/>
    <row r="1195" s="32" customFormat="1" ht="15"/>
    <row r="1196" s="32" customFormat="1" ht="15"/>
    <row r="1197" s="32" customFormat="1" ht="15"/>
    <row r="1198" s="32" customFormat="1" ht="15"/>
    <row r="1199" s="32" customFormat="1" ht="15"/>
    <row r="1200" s="32" customFormat="1" ht="15"/>
    <row r="1201" s="32" customFormat="1" ht="15"/>
    <row r="1202" s="32" customFormat="1" ht="15"/>
    <row r="1203" s="32" customFormat="1" ht="15"/>
    <row r="1204" s="32" customFormat="1" ht="15"/>
    <row r="1205" s="32" customFormat="1" ht="15"/>
    <row r="1206" s="32" customFormat="1" ht="15"/>
    <row r="1207" s="32" customFormat="1" ht="15"/>
    <row r="1208" s="32" customFormat="1" ht="15"/>
    <row r="1209" s="32" customFormat="1" ht="15"/>
    <row r="1210" s="32" customFormat="1" ht="15"/>
    <row r="1211" s="32" customFormat="1" ht="15"/>
    <row r="1212" s="32" customFormat="1" ht="15"/>
    <row r="1213" s="32" customFormat="1" ht="15"/>
    <row r="1214" s="32" customFormat="1" ht="15"/>
    <row r="1215" s="32" customFormat="1" ht="15"/>
    <row r="1216" s="32" customFormat="1" ht="15"/>
    <row r="1217" s="32" customFormat="1" ht="15"/>
    <row r="1218" s="32" customFormat="1" ht="15"/>
    <row r="1219" s="32" customFormat="1" ht="15"/>
    <row r="1220" s="32" customFormat="1" ht="15"/>
    <row r="1221" s="32" customFormat="1" ht="15"/>
    <row r="1222" s="32" customFormat="1" ht="15"/>
    <row r="1223" s="32" customFormat="1" ht="15"/>
    <row r="1224" s="32" customFormat="1" ht="15"/>
    <row r="1225" s="32" customFormat="1" ht="15"/>
    <row r="1226" s="32" customFormat="1" ht="15"/>
    <row r="1227" s="32" customFormat="1" ht="15"/>
    <row r="1228" s="32" customFormat="1" ht="15"/>
    <row r="1229" s="32" customFormat="1" ht="15"/>
    <row r="1230" s="32" customFormat="1" ht="15"/>
    <row r="1231" s="32" customFormat="1" ht="15"/>
    <row r="1232" s="32" customFormat="1" ht="15"/>
    <row r="1233" s="32" customFormat="1" ht="15"/>
    <row r="1234" s="32" customFormat="1" ht="15"/>
    <row r="1235" s="32" customFormat="1" ht="15"/>
    <row r="1236" s="32" customFormat="1" ht="15"/>
    <row r="1237" s="32" customFormat="1" ht="15"/>
    <row r="1238" s="32" customFormat="1" ht="15"/>
    <row r="1239" s="32" customFormat="1" ht="15"/>
    <row r="1240" s="32" customFormat="1" ht="15"/>
    <row r="1241" s="32" customFormat="1" ht="15"/>
    <row r="1242" s="32" customFormat="1" ht="15"/>
    <row r="1243" s="32" customFormat="1" ht="15"/>
    <row r="1244" s="32" customFormat="1" ht="15"/>
    <row r="1245" s="32" customFormat="1" ht="15"/>
    <row r="1246" s="32" customFormat="1" ht="15"/>
    <row r="1247" s="32" customFormat="1" ht="15"/>
    <row r="1248" s="32" customFormat="1" ht="15"/>
    <row r="1249" s="32" customFormat="1" ht="15"/>
    <row r="1250" s="32" customFormat="1" ht="15"/>
    <row r="1251" s="32" customFormat="1" ht="15"/>
    <row r="1252" s="32" customFormat="1" ht="15"/>
    <row r="1253" s="32" customFormat="1" ht="15"/>
    <row r="1254" s="32" customFormat="1" ht="15"/>
    <row r="1255" s="32" customFormat="1" ht="15"/>
    <row r="1256" s="32" customFormat="1" ht="15"/>
    <row r="1257" s="32" customFormat="1" ht="15"/>
    <row r="1258" s="32" customFormat="1" ht="15"/>
    <row r="1259" s="32" customFormat="1" ht="15"/>
    <row r="1260" s="32" customFormat="1" ht="15"/>
    <row r="1261" s="32" customFormat="1" ht="15"/>
    <row r="1262" s="32" customFormat="1" ht="15"/>
    <row r="1263" s="32" customFormat="1" ht="15"/>
    <row r="1264" s="32" customFormat="1" ht="15"/>
    <row r="1265" s="32" customFormat="1" ht="15"/>
    <row r="1266" s="32" customFormat="1" ht="15"/>
    <row r="1267" s="32" customFormat="1" ht="15"/>
    <row r="1268" s="32" customFormat="1" ht="15"/>
    <row r="1269" s="32" customFormat="1" ht="15"/>
    <row r="1270" s="32" customFormat="1" ht="15"/>
    <row r="1271" s="32" customFormat="1" ht="15"/>
    <row r="1272" s="32" customFormat="1" ht="15"/>
    <row r="1273" s="32" customFormat="1" ht="15"/>
    <row r="1274" s="32" customFormat="1" ht="15"/>
    <row r="1275" s="32" customFormat="1" ht="15"/>
    <row r="1276" s="32" customFormat="1" ht="15"/>
    <row r="1277" s="32" customFormat="1" ht="15"/>
    <row r="1278" s="32" customFormat="1" ht="15"/>
    <row r="1279" s="32" customFormat="1" ht="15"/>
    <row r="1280" s="32" customFormat="1" ht="15"/>
    <row r="1281" s="32" customFormat="1" ht="15"/>
    <row r="1282" s="32" customFormat="1" ht="15"/>
    <row r="1283" s="32" customFormat="1" ht="15"/>
    <row r="1284" s="32" customFormat="1" ht="15"/>
    <row r="1285" s="32" customFormat="1" ht="15"/>
    <row r="1286" s="32" customFormat="1" ht="15"/>
    <row r="1287" s="32" customFormat="1" ht="15"/>
    <row r="1288" s="32" customFormat="1" ht="15"/>
    <row r="1289" s="32" customFormat="1" ht="15"/>
    <row r="1290" s="32" customFormat="1" ht="15"/>
    <row r="1291" s="32" customFormat="1" ht="15"/>
    <row r="1292" s="32" customFormat="1" ht="15"/>
    <row r="1293" s="32" customFormat="1" ht="15"/>
    <row r="1294" s="32" customFormat="1" ht="15"/>
    <row r="1295" s="32" customFormat="1" ht="15"/>
    <row r="1296" s="32" customFormat="1" ht="15"/>
    <row r="1297" s="32" customFormat="1" ht="15"/>
    <row r="1298" s="32" customFormat="1" ht="15"/>
    <row r="1299" s="32" customFormat="1" ht="15"/>
    <row r="1300" s="32" customFormat="1" ht="15"/>
    <row r="1301" s="32" customFormat="1" ht="15"/>
    <row r="1302" s="32" customFormat="1" ht="15"/>
    <row r="1303" s="32" customFormat="1" ht="15"/>
    <row r="1304" s="32" customFormat="1" ht="15"/>
    <row r="1305" s="32" customFormat="1" ht="15"/>
    <row r="1306" s="32" customFormat="1" ht="15"/>
    <row r="1307" s="32" customFormat="1" ht="15"/>
    <row r="1308" s="32" customFormat="1" ht="15"/>
    <row r="1309" s="32" customFormat="1" ht="15"/>
    <row r="1310" s="32" customFormat="1" ht="15"/>
    <row r="1311" s="32" customFormat="1" ht="15"/>
    <row r="1312" s="32" customFormat="1" ht="15"/>
    <row r="1313" s="32" customFormat="1" ht="15"/>
    <row r="1314" s="32" customFormat="1" ht="15"/>
    <row r="1315" s="32" customFormat="1" ht="15"/>
    <row r="1316" s="32" customFormat="1" ht="15"/>
    <row r="1317" s="32" customFormat="1" ht="15"/>
    <row r="1318" s="32" customFormat="1" ht="15"/>
    <row r="1319" s="32" customFormat="1" ht="15"/>
    <row r="1320" s="32" customFormat="1" ht="15"/>
    <row r="1321" s="32" customFormat="1" ht="15"/>
    <row r="1322" s="32" customFormat="1" ht="15"/>
    <row r="1323" s="32" customFormat="1" ht="15"/>
    <row r="1324" s="32" customFormat="1" ht="15"/>
    <row r="1325" s="32" customFormat="1" ht="15"/>
    <row r="1326" s="32" customFormat="1" ht="15"/>
    <row r="1327" s="32" customFormat="1" ht="15"/>
    <row r="1328" s="32" customFormat="1" ht="15"/>
    <row r="1329" s="32" customFormat="1" ht="15"/>
    <row r="1330" s="32" customFormat="1" ht="15"/>
    <row r="1331" s="32" customFormat="1" ht="15"/>
    <row r="1332" s="32" customFormat="1" ht="15"/>
    <row r="1333" s="32" customFormat="1" ht="15"/>
    <row r="1334" s="32" customFormat="1" ht="15"/>
    <row r="1335" s="32" customFormat="1" ht="15"/>
    <row r="1336" s="32" customFormat="1" ht="15"/>
    <row r="1337" s="32" customFormat="1" ht="15"/>
    <row r="1338" s="32" customFormat="1" ht="15"/>
    <row r="1339" s="32" customFormat="1" ht="15"/>
    <row r="1340" s="32" customFormat="1" ht="15"/>
    <row r="1341" s="32" customFormat="1" ht="15"/>
    <row r="1342" s="32" customFormat="1" ht="15"/>
    <row r="1343" s="32" customFormat="1" ht="15"/>
    <row r="1344" s="32" customFormat="1" ht="15"/>
    <row r="1345" s="32" customFormat="1" ht="15"/>
    <row r="1346" s="32" customFormat="1" ht="15"/>
    <row r="1347" s="32" customFormat="1" ht="15"/>
    <row r="1348" s="32" customFormat="1" ht="15"/>
    <row r="1349" s="32" customFormat="1" ht="15"/>
    <row r="1350" s="32" customFormat="1" ht="15"/>
    <row r="1351" s="32" customFormat="1" ht="15"/>
    <row r="1352" s="32" customFormat="1" ht="15"/>
    <row r="1353" s="32" customFormat="1" ht="15"/>
    <row r="1354" s="32" customFormat="1" ht="15"/>
    <row r="1355" s="32" customFormat="1" ht="15"/>
    <row r="1356" s="32" customFormat="1" ht="15"/>
    <row r="1357" s="32" customFormat="1" ht="15"/>
    <row r="1358" s="32" customFormat="1" ht="15"/>
    <row r="1359" s="32" customFormat="1" ht="15"/>
    <row r="1360" s="32" customFormat="1" ht="15"/>
    <row r="1361" s="32" customFormat="1" ht="15"/>
    <row r="1362" s="32" customFormat="1" ht="15"/>
    <row r="1363" s="32" customFormat="1" ht="15"/>
    <row r="1364" s="32" customFormat="1" ht="15"/>
    <row r="1365" s="32" customFormat="1" ht="15"/>
    <row r="1366" s="32" customFormat="1" ht="15"/>
    <row r="1367" s="32" customFormat="1" ht="15"/>
    <row r="1368" s="32" customFormat="1" ht="15"/>
    <row r="1369" s="32" customFormat="1" ht="15"/>
    <row r="1370" s="32" customFormat="1" ht="15"/>
    <row r="1371" s="32" customFormat="1" ht="15"/>
    <row r="1372" s="32" customFormat="1" ht="15"/>
    <row r="1373" s="32" customFormat="1" ht="15"/>
    <row r="1374" s="32" customFormat="1" ht="15"/>
    <row r="1375" s="32" customFormat="1" ht="15"/>
    <row r="1376" s="32" customFormat="1" ht="15"/>
    <row r="1377" s="32" customFormat="1" ht="15"/>
    <row r="1378" s="32" customFormat="1" ht="15"/>
    <row r="1379" s="32" customFormat="1" ht="15"/>
    <row r="1380" s="32" customFormat="1" ht="15"/>
    <row r="1381" s="32" customFormat="1" ht="15"/>
    <row r="1382" s="32" customFormat="1" ht="15"/>
    <row r="1383" s="32" customFormat="1" ht="15"/>
    <row r="1384" s="32" customFormat="1" ht="15"/>
    <row r="1385" s="32" customFormat="1" ht="15"/>
    <row r="1386" s="32" customFormat="1" ht="15"/>
    <row r="1387" s="32" customFormat="1" ht="15"/>
    <row r="1388" s="32" customFormat="1" ht="15"/>
    <row r="1389" s="32" customFormat="1" ht="15"/>
    <row r="1390" s="32" customFormat="1" ht="15"/>
    <row r="1391" s="32" customFormat="1" ht="15"/>
    <row r="1392" s="32" customFormat="1" ht="15"/>
    <row r="1393" s="32" customFormat="1" ht="15"/>
    <row r="1394" s="32" customFormat="1" ht="15"/>
    <row r="1395" s="32" customFormat="1" ht="15"/>
    <row r="1396" s="32" customFormat="1" ht="15"/>
    <row r="1397" s="32" customFormat="1" ht="15"/>
    <row r="1398" s="32" customFormat="1" ht="15"/>
    <row r="1399" s="32" customFormat="1" ht="15"/>
    <row r="1400" s="32" customFormat="1" ht="15"/>
    <row r="1401" s="32" customFormat="1" ht="15"/>
    <row r="1402" s="32" customFormat="1" ht="15"/>
    <row r="1403" s="32" customFormat="1" ht="15"/>
    <row r="1404" s="32" customFormat="1" ht="15"/>
    <row r="1405" s="32" customFormat="1" ht="15"/>
    <row r="1406" s="32" customFormat="1" ht="15"/>
    <row r="1407" s="32" customFormat="1" ht="15"/>
    <row r="1408" s="32" customFormat="1" ht="15"/>
    <row r="1409" s="32" customFormat="1" ht="15"/>
    <row r="1410" s="32" customFormat="1" ht="15"/>
    <row r="1411" s="32" customFormat="1" ht="15"/>
    <row r="1412" s="32" customFormat="1" ht="15"/>
    <row r="1413" s="32" customFormat="1" ht="15"/>
    <row r="1414" s="32" customFormat="1" ht="15"/>
    <row r="1415" s="32" customFormat="1" ht="15"/>
    <row r="1416" s="32" customFormat="1" ht="15"/>
    <row r="1417" s="32" customFormat="1" ht="15"/>
    <row r="1418" s="32" customFormat="1" ht="15"/>
    <row r="1419" s="32" customFormat="1" ht="15"/>
    <row r="1420" s="32" customFormat="1" ht="15"/>
    <row r="1421" s="32" customFormat="1" ht="15"/>
    <row r="1422" s="32" customFormat="1" ht="15"/>
    <row r="1423" s="32" customFormat="1" ht="15"/>
    <row r="1424" s="32" customFormat="1" ht="15"/>
    <row r="1425" s="32" customFormat="1" ht="15"/>
    <row r="1426" s="32" customFormat="1" ht="15"/>
    <row r="1427" s="32" customFormat="1" ht="15"/>
    <row r="1428" s="32" customFormat="1" ht="15"/>
    <row r="1429" s="32" customFormat="1" ht="15"/>
    <row r="1430" s="32" customFormat="1" ht="15"/>
    <row r="1431" s="32" customFormat="1" ht="15"/>
    <row r="1432" s="32" customFormat="1" ht="15"/>
    <row r="1433" s="32" customFormat="1" ht="15"/>
    <row r="1434" s="32" customFormat="1" ht="15"/>
    <row r="1435" s="32" customFormat="1" ht="15"/>
    <row r="1436" s="32" customFormat="1" ht="15"/>
    <row r="1437" s="32" customFormat="1" ht="15"/>
    <row r="1438" s="32" customFormat="1" ht="15"/>
    <row r="1439" s="32" customFormat="1" ht="15"/>
    <row r="1440" s="32" customFormat="1" ht="15"/>
    <row r="1441" s="32" customFormat="1" ht="15"/>
    <row r="1442" s="32" customFormat="1" ht="15"/>
    <row r="1443" s="32" customFormat="1" ht="15"/>
    <row r="1444" s="32" customFormat="1" ht="15"/>
    <row r="1445" s="32" customFormat="1" ht="15"/>
    <row r="1446" s="32" customFormat="1" ht="15"/>
    <row r="1447" s="32" customFormat="1" ht="15"/>
    <row r="1448" s="32" customFormat="1" ht="15"/>
    <row r="1449" s="32" customFormat="1" ht="15"/>
    <row r="1450" s="32" customFormat="1" ht="15"/>
    <row r="1451" s="32" customFormat="1" ht="15"/>
    <row r="1452" s="32" customFormat="1" ht="15"/>
    <row r="1453" s="32" customFormat="1" ht="15"/>
    <row r="1454" s="32" customFormat="1" ht="15"/>
    <row r="1455" s="32" customFormat="1" ht="15"/>
    <row r="1456" s="32" customFormat="1" ht="15"/>
    <row r="1457" s="32" customFormat="1" ht="15"/>
    <row r="1458" s="32" customFormat="1" ht="15"/>
    <row r="1459" s="32" customFormat="1" ht="15"/>
    <row r="1460" s="32" customFormat="1" ht="15"/>
    <row r="1461" s="32" customFormat="1" ht="15"/>
    <row r="1462" s="32" customFormat="1" ht="15"/>
    <row r="1463" s="32" customFormat="1" ht="15"/>
    <row r="1464" s="32" customFormat="1" ht="15"/>
    <row r="1465" s="32" customFormat="1" ht="15"/>
    <row r="1466" s="32" customFormat="1" ht="15"/>
    <row r="1467" s="32" customFormat="1" ht="15"/>
    <row r="1468" s="32" customFormat="1" ht="15"/>
    <row r="1469" s="32" customFormat="1" ht="15"/>
    <row r="1470" s="32" customFormat="1" ht="15"/>
    <row r="1471" s="32" customFormat="1" ht="15"/>
    <row r="1472" s="32" customFormat="1" ht="15"/>
    <row r="1473" s="32" customFormat="1" ht="15"/>
    <row r="1474" s="32" customFormat="1" ht="15"/>
    <row r="1475" s="32" customFormat="1" ht="15"/>
    <row r="1476" s="32" customFormat="1" ht="15"/>
    <row r="1477" s="32" customFormat="1" ht="15"/>
    <row r="1478" s="32" customFormat="1" ht="15"/>
    <row r="1479" s="32" customFormat="1" ht="15"/>
    <row r="1480" s="32" customFormat="1" ht="15"/>
    <row r="1481" s="32" customFormat="1" ht="15"/>
    <row r="1482" s="32" customFormat="1" ht="15"/>
    <row r="1483" s="32" customFormat="1" ht="15"/>
    <row r="1484" s="32" customFormat="1" ht="15"/>
    <row r="1485" s="32" customFormat="1" ht="15"/>
    <row r="1486" s="32" customFormat="1" ht="15"/>
    <row r="1487" s="32" customFormat="1" ht="15"/>
    <row r="1488" s="32" customFormat="1" ht="15"/>
    <row r="1489" s="32" customFormat="1" ht="15"/>
    <row r="1490" s="32" customFormat="1" ht="15"/>
    <row r="1491" s="32" customFormat="1" ht="15"/>
    <row r="1492" s="32" customFormat="1" ht="15"/>
    <row r="1493" s="32" customFormat="1" ht="15"/>
    <row r="1494" s="32" customFormat="1" ht="15"/>
    <row r="1495" s="32" customFormat="1" ht="15"/>
    <row r="1496" s="32" customFormat="1" ht="15"/>
    <row r="1497" s="32" customFormat="1" ht="15"/>
    <row r="1498" s="32" customFormat="1" ht="15"/>
    <row r="1499" s="32" customFormat="1" ht="15"/>
    <row r="1500" s="32" customFormat="1" ht="15"/>
    <row r="1501" s="32" customFormat="1" ht="15"/>
    <row r="1502" s="32" customFormat="1" ht="15"/>
    <row r="1503" s="32" customFormat="1" ht="15"/>
    <row r="1504" s="32" customFormat="1" ht="15"/>
    <row r="1505" s="32" customFormat="1" ht="15"/>
    <row r="1506" s="32" customFormat="1" ht="15"/>
  </sheetData>
  <sheetProtection/>
  <mergeCells count="10">
    <mergeCell ref="A2:H2"/>
    <mergeCell ref="A1:B1"/>
    <mergeCell ref="G5:G6"/>
    <mergeCell ref="H5:H6"/>
    <mergeCell ref="A5:A6"/>
    <mergeCell ref="B5:B6"/>
    <mergeCell ref="A3:H3"/>
    <mergeCell ref="E5:F5"/>
    <mergeCell ref="C5:C6"/>
    <mergeCell ref="D5:D6"/>
  </mergeCells>
  <printOptions/>
  <pageMargins left="0.45" right="0" top="0.5" bottom="0.2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E58" sqref="E58"/>
    </sheetView>
  </sheetViews>
  <sheetFormatPr defaultColWidth="8.8515625" defaultRowHeight="15"/>
  <cols>
    <col min="1" max="1" width="6.00390625" style="2" customWidth="1"/>
    <col min="2" max="2" width="40.00390625" style="6" customWidth="1"/>
    <col min="3" max="3" width="7.140625" style="5" customWidth="1"/>
    <col min="4" max="4" width="9.7109375" style="6" customWidth="1"/>
    <col min="5" max="5" width="7.421875" style="6" customWidth="1"/>
    <col min="6" max="6" width="9.7109375" style="6" customWidth="1"/>
    <col min="7" max="7" width="7.421875" style="6" customWidth="1"/>
    <col min="8" max="8" width="9.7109375" style="6" customWidth="1"/>
    <col min="9" max="9" width="7.421875" style="6" customWidth="1"/>
    <col min="10" max="10" width="9.7109375" style="6" customWidth="1"/>
    <col min="11" max="11" width="7.421875" style="6" customWidth="1"/>
    <col min="12" max="12" width="9.7109375" style="6" customWidth="1"/>
    <col min="13" max="13" width="7.421875" style="6" customWidth="1"/>
    <col min="14" max="14" width="9.7109375" style="6" customWidth="1"/>
    <col min="15" max="15" width="7.421875" style="6" customWidth="1"/>
    <col min="16" max="16" width="9.7109375" style="6" customWidth="1"/>
    <col min="17" max="17" width="7.421875" style="6" customWidth="1"/>
    <col min="18" max="18" width="9.7109375" style="6" customWidth="1"/>
    <col min="19" max="19" width="7.421875" style="6" customWidth="1"/>
    <col min="20" max="20" width="9.7109375" style="6" customWidth="1"/>
    <col min="21" max="21" width="7.421875" style="6" customWidth="1"/>
    <col min="22" max="22" width="9.7109375" style="6" customWidth="1"/>
    <col min="23" max="23" width="7.421875" style="6" customWidth="1"/>
    <col min="24" max="24" width="9.7109375" style="6" customWidth="1"/>
    <col min="25" max="25" width="7.421875" style="6" customWidth="1"/>
    <col min="26" max="26" width="9.7109375" style="6" customWidth="1"/>
    <col min="27" max="27" width="7.421875" style="6" customWidth="1"/>
  </cols>
  <sheetData>
    <row r="1" spans="1:2" ht="19.5" customHeight="1">
      <c r="A1" s="229" t="s">
        <v>413</v>
      </c>
      <c r="B1" s="229"/>
    </row>
    <row r="2" spans="1:27" ht="15">
      <c r="A2" s="269" t="s">
        <v>275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/>
      <c r="S2"/>
      <c r="T2"/>
      <c r="U2"/>
      <c r="V2"/>
      <c r="W2"/>
      <c r="X2"/>
      <c r="Y2"/>
      <c r="Z2"/>
      <c r="AA2"/>
    </row>
    <row r="3" spans="1:27" ht="18" customHeight="1">
      <c r="A3" s="296" t="s">
        <v>175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/>
      <c r="S3"/>
      <c r="T3"/>
      <c r="U3"/>
      <c r="V3"/>
      <c r="W3"/>
      <c r="X3"/>
      <c r="Y3"/>
      <c r="Z3"/>
      <c r="AA3"/>
    </row>
    <row r="4" spans="1:27" ht="15" customHeight="1">
      <c r="A4" s="284" t="s">
        <v>270</v>
      </c>
      <c r="B4" s="284" t="s">
        <v>400</v>
      </c>
      <c r="C4" s="284" t="s">
        <v>226</v>
      </c>
      <c r="D4" s="288" t="s">
        <v>336</v>
      </c>
      <c r="E4" s="289"/>
      <c r="F4" s="288" t="s">
        <v>208</v>
      </c>
      <c r="G4" s="289"/>
      <c r="H4" s="288" t="s">
        <v>159</v>
      </c>
      <c r="I4" s="289"/>
      <c r="J4" s="297" t="s">
        <v>261</v>
      </c>
      <c r="K4" s="298"/>
      <c r="L4" s="288" t="s">
        <v>88</v>
      </c>
      <c r="M4" s="289"/>
      <c r="N4" s="288" t="s">
        <v>213</v>
      </c>
      <c r="O4" s="289"/>
      <c r="P4" s="288" t="s">
        <v>341</v>
      </c>
      <c r="Q4" s="289"/>
      <c r="R4" s="288" t="s">
        <v>47</v>
      </c>
      <c r="S4" s="289"/>
      <c r="T4" s="288" t="s">
        <v>306</v>
      </c>
      <c r="U4" s="289"/>
      <c r="V4" s="288" t="s">
        <v>302</v>
      </c>
      <c r="W4" s="289"/>
      <c r="X4" s="288" t="s">
        <v>69</v>
      </c>
      <c r="Y4" s="289"/>
      <c r="Z4" s="288" t="s">
        <v>355</v>
      </c>
      <c r="AA4" s="289"/>
    </row>
    <row r="5" spans="1:27" ht="16.5" customHeight="1">
      <c r="A5" s="285"/>
      <c r="B5" s="285"/>
      <c r="C5" s="285"/>
      <c r="D5" s="290"/>
      <c r="E5" s="291"/>
      <c r="F5" s="290"/>
      <c r="G5" s="291"/>
      <c r="H5" s="290"/>
      <c r="I5" s="291"/>
      <c r="J5" s="299"/>
      <c r="K5" s="300"/>
      <c r="L5" s="290"/>
      <c r="M5" s="291"/>
      <c r="N5" s="290"/>
      <c r="O5" s="291"/>
      <c r="P5" s="290"/>
      <c r="Q5" s="291"/>
      <c r="R5" s="290"/>
      <c r="S5" s="291"/>
      <c r="T5" s="290"/>
      <c r="U5" s="291"/>
      <c r="V5" s="290"/>
      <c r="W5" s="291"/>
      <c r="X5" s="290"/>
      <c r="Y5" s="291"/>
      <c r="Z5" s="290"/>
      <c r="AA5" s="291"/>
    </row>
    <row r="6" spans="1:27" ht="15.75" customHeight="1">
      <c r="A6" s="285"/>
      <c r="B6" s="285"/>
      <c r="C6" s="285"/>
      <c r="D6" s="290"/>
      <c r="E6" s="291"/>
      <c r="F6" s="290"/>
      <c r="G6" s="291"/>
      <c r="H6" s="290"/>
      <c r="I6" s="291"/>
      <c r="J6" s="299"/>
      <c r="K6" s="300"/>
      <c r="L6" s="290"/>
      <c r="M6" s="291"/>
      <c r="N6" s="290"/>
      <c r="O6" s="291"/>
      <c r="P6" s="290"/>
      <c r="Q6" s="291"/>
      <c r="R6" s="290"/>
      <c r="S6" s="291"/>
      <c r="T6" s="290"/>
      <c r="U6" s="291"/>
      <c r="V6" s="290"/>
      <c r="W6" s="291"/>
      <c r="X6" s="290"/>
      <c r="Y6" s="291"/>
      <c r="Z6" s="290"/>
      <c r="AA6" s="291"/>
    </row>
    <row r="7" spans="1:27" ht="18.75" customHeight="1">
      <c r="A7" s="285"/>
      <c r="B7" s="285"/>
      <c r="C7" s="285"/>
      <c r="D7" s="292"/>
      <c r="E7" s="293"/>
      <c r="F7" s="292"/>
      <c r="G7" s="293"/>
      <c r="H7" s="292"/>
      <c r="I7" s="293"/>
      <c r="J7" s="301"/>
      <c r="K7" s="302"/>
      <c r="L7" s="292"/>
      <c r="M7" s="293"/>
      <c r="N7" s="292"/>
      <c r="O7" s="293"/>
      <c r="P7" s="292"/>
      <c r="Q7" s="293"/>
      <c r="R7" s="292"/>
      <c r="S7" s="293"/>
      <c r="T7" s="292"/>
      <c r="U7" s="293"/>
      <c r="V7" s="292"/>
      <c r="W7" s="293"/>
      <c r="X7" s="292"/>
      <c r="Y7" s="293"/>
      <c r="Z7" s="292"/>
      <c r="AA7" s="293"/>
    </row>
    <row r="8" spans="1:27" ht="15.75" customHeight="1">
      <c r="A8" s="285"/>
      <c r="B8" s="285"/>
      <c r="C8" s="285"/>
      <c r="D8" s="294" t="s">
        <v>394</v>
      </c>
      <c r="E8" s="294" t="s">
        <v>429</v>
      </c>
      <c r="F8" s="294" t="s">
        <v>394</v>
      </c>
      <c r="G8" s="294" t="s">
        <v>429</v>
      </c>
      <c r="H8" s="294" t="s">
        <v>394</v>
      </c>
      <c r="I8" s="294" t="s">
        <v>429</v>
      </c>
      <c r="J8" s="294" t="s">
        <v>394</v>
      </c>
      <c r="K8" s="294" t="s">
        <v>429</v>
      </c>
      <c r="L8" s="287" t="s">
        <v>394</v>
      </c>
      <c r="M8" s="294" t="s">
        <v>429</v>
      </c>
      <c r="N8" s="287" t="s">
        <v>394</v>
      </c>
      <c r="O8" s="294" t="s">
        <v>429</v>
      </c>
      <c r="P8" s="287" t="s">
        <v>394</v>
      </c>
      <c r="Q8" s="294" t="s">
        <v>429</v>
      </c>
      <c r="R8" s="287" t="s">
        <v>394</v>
      </c>
      <c r="S8" s="294" t="s">
        <v>429</v>
      </c>
      <c r="T8" s="287" t="s">
        <v>394</v>
      </c>
      <c r="U8" s="294" t="s">
        <v>429</v>
      </c>
      <c r="V8" s="287" t="s">
        <v>394</v>
      </c>
      <c r="W8" s="294" t="s">
        <v>429</v>
      </c>
      <c r="X8" s="287" t="s">
        <v>394</v>
      </c>
      <c r="Y8" s="294" t="s">
        <v>429</v>
      </c>
      <c r="Z8" s="287" t="s">
        <v>394</v>
      </c>
      <c r="AA8" s="294" t="s">
        <v>429</v>
      </c>
    </row>
    <row r="9" spans="1:27" ht="18.75" customHeight="1" thickBot="1">
      <c r="A9" s="286"/>
      <c r="B9" s="286"/>
      <c r="C9" s="286"/>
      <c r="D9" s="295"/>
      <c r="E9" s="295"/>
      <c r="F9" s="295"/>
      <c r="G9" s="295"/>
      <c r="H9" s="295"/>
      <c r="I9" s="295"/>
      <c r="J9" s="295"/>
      <c r="K9" s="295"/>
      <c r="L9" s="287"/>
      <c r="M9" s="295"/>
      <c r="N9" s="287"/>
      <c r="O9" s="295"/>
      <c r="P9" s="287"/>
      <c r="Q9" s="295"/>
      <c r="R9" s="287"/>
      <c r="S9" s="295"/>
      <c r="T9" s="287"/>
      <c r="U9" s="295"/>
      <c r="V9" s="287"/>
      <c r="W9" s="295"/>
      <c r="X9" s="287"/>
      <c r="Y9" s="295"/>
      <c r="Z9" s="287"/>
      <c r="AA9" s="295"/>
    </row>
    <row r="10" spans="1:27" ht="18" customHeight="1" thickBot="1">
      <c r="A10" s="40">
        <v>1</v>
      </c>
      <c r="B10" s="41" t="s">
        <v>206</v>
      </c>
      <c r="C10" s="42" t="s">
        <v>204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8.75" customHeight="1" thickBot="1">
      <c r="A11" s="37"/>
      <c r="B11" s="43" t="s">
        <v>217</v>
      </c>
      <c r="C11" s="3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" customHeight="1" thickBot="1">
      <c r="A12" s="37">
        <v>1.1</v>
      </c>
      <c r="B12" s="38" t="s">
        <v>392</v>
      </c>
      <c r="C12" s="39" t="s">
        <v>364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6.5" thickBot="1">
      <c r="A13" s="37"/>
      <c r="B13" s="43" t="s">
        <v>5</v>
      </c>
      <c r="C13" s="44" t="s">
        <v>22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6.5" thickBot="1">
      <c r="A14" s="37">
        <v>1.2</v>
      </c>
      <c r="B14" s="38" t="s">
        <v>312</v>
      </c>
      <c r="C14" s="39" t="s">
        <v>118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6.5" thickBot="1">
      <c r="A15" s="37">
        <v>1.3</v>
      </c>
      <c r="B15" s="38" t="s">
        <v>311</v>
      </c>
      <c r="C15" s="39" t="s">
        <v>393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6.5" thickBot="1">
      <c r="A16" s="37">
        <v>1.4</v>
      </c>
      <c r="B16" s="38" t="s">
        <v>136</v>
      </c>
      <c r="C16" s="39" t="s">
        <v>262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thickBot="1">
      <c r="A17" s="37">
        <v>1.5</v>
      </c>
      <c r="B17" s="38" t="s">
        <v>296</v>
      </c>
      <c r="C17" s="39" t="s">
        <v>345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thickBot="1">
      <c r="A18" s="37">
        <v>1.6</v>
      </c>
      <c r="B18" s="38" t="s">
        <v>52</v>
      </c>
      <c r="C18" s="39" t="s">
        <v>390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26.25" thickBot="1">
      <c r="A19" s="37"/>
      <c r="B19" s="43" t="s">
        <v>447</v>
      </c>
      <c r="C19" s="44" t="s">
        <v>434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6.5" thickBot="1">
      <c r="A20" s="37">
        <v>1.7</v>
      </c>
      <c r="B20" s="38" t="s">
        <v>152</v>
      </c>
      <c r="C20" s="39" t="s">
        <v>259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.5" customHeight="1" thickBot="1">
      <c r="A21" s="37">
        <v>1.8</v>
      </c>
      <c r="B21" s="38" t="s">
        <v>335</v>
      </c>
      <c r="C21" s="39" t="s">
        <v>130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.5" customHeight="1" thickBot="1">
      <c r="A22" s="37">
        <v>1.9</v>
      </c>
      <c r="B22" s="38" t="s">
        <v>235</v>
      </c>
      <c r="C22" s="39" t="s">
        <v>415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6.5" customHeight="1" thickBot="1">
      <c r="A23" s="45">
        <v>2</v>
      </c>
      <c r="B23" s="46" t="s">
        <v>70</v>
      </c>
      <c r="C23" s="47" t="s">
        <v>327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.5" customHeight="1" thickBot="1">
      <c r="A24" s="37"/>
      <c r="B24" s="43" t="s">
        <v>217</v>
      </c>
      <c r="C24" s="3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.5" customHeight="1" thickBot="1">
      <c r="A25" s="37">
        <v>2.1</v>
      </c>
      <c r="B25" s="38" t="s">
        <v>13</v>
      </c>
      <c r="C25" s="39" t="s">
        <v>121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.5" customHeight="1" thickBot="1">
      <c r="A26" s="37">
        <v>2.2</v>
      </c>
      <c r="B26" s="38" t="s">
        <v>369</v>
      </c>
      <c r="C26" s="39" t="s">
        <v>249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6.5" customHeight="1" thickBot="1">
      <c r="A27" s="37">
        <v>2.3</v>
      </c>
      <c r="B27" s="38" t="s">
        <v>166</v>
      </c>
      <c r="C27" s="39" t="s">
        <v>184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6.5" customHeight="1" thickBot="1">
      <c r="A28" s="37">
        <v>2.4</v>
      </c>
      <c r="B28" s="38" t="s">
        <v>207</v>
      </c>
      <c r="C28" s="39" t="s">
        <v>414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.5" customHeight="1" thickBot="1">
      <c r="A29" s="37">
        <v>2.5</v>
      </c>
      <c r="B29" s="38" t="s">
        <v>174</v>
      </c>
      <c r="C29" s="39" t="s">
        <v>95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6.5" thickBot="1">
      <c r="A30" s="37">
        <v>2.6</v>
      </c>
      <c r="B30" s="38" t="s">
        <v>73</v>
      </c>
      <c r="C30" s="39" t="s">
        <v>309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6.5" thickBot="1">
      <c r="A31" s="37">
        <v>2.7</v>
      </c>
      <c r="B31" s="38" t="s">
        <v>298</v>
      </c>
      <c r="C31" s="39" t="s">
        <v>64</v>
      </c>
      <c r="D31" s="11"/>
      <c r="E31" s="11"/>
      <c r="F31" s="11"/>
      <c r="G31" s="11"/>
      <c r="H31" s="1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6.5" thickBot="1">
      <c r="A32" s="37">
        <v>2.8</v>
      </c>
      <c r="B32" s="38" t="s">
        <v>221</v>
      </c>
      <c r="C32" s="39" t="s">
        <v>168</v>
      </c>
      <c r="D32" s="11"/>
      <c r="E32" s="11"/>
      <c r="F32" s="11"/>
      <c r="G32" s="11"/>
      <c r="H32" s="1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26.25" thickBot="1">
      <c r="A33" s="37">
        <v>2.9</v>
      </c>
      <c r="B33" s="38" t="s">
        <v>135</v>
      </c>
      <c r="C33" s="39" t="s">
        <v>438</v>
      </c>
      <c r="D33" s="11"/>
      <c r="E33" s="11"/>
      <c r="F33" s="11"/>
      <c r="G33" s="11"/>
      <c r="H33" s="1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 thickBot="1">
      <c r="A34" s="37"/>
      <c r="B34" s="43" t="s">
        <v>217</v>
      </c>
      <c r="C34" s="39"/>
      <c r="D34" s="11"/>
      <c r="E34" s="11"/>
      <c r="F34" s="11"/>
      <c r="G34" s="11"/>
      <c r="H34" s="1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thickBot="1">
      <c r="A35" s="37" t="s">
        <v>258</v>
      </c>
      <c r="B35" s="38" t="s">
        <v>85</v>
      </c>
      <c r="C35" s="39" t="s">
        <v>21</v>
      </c>
      <c r="D35" s="11"/>
      <c r="E35" s="11"/>
      <c r="F35" s="11"/>
      <c r="G35" s="11"/>
      <c r="H35" s="1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 thickBot="1">
      <c r="A36" s="37" t="s">
        <v>258</v>
      </c>
      <c r="B36" s="38" t="s">
        <v>58</v>
      </c>
      <c r="C36" s="39" t="s">
        <v>212</v>
      </c>
      <c r="D36" s="11"/>
      <c r="E36" s="11"/>
      <c r="F36" s="11"/>
      <c r="G36" s="11"/>
      <c r="H36" s="1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6.5" thickBot="1">
      <c r="A37" s="37" t="s">
        <v>258</v>
      </c>
      <c r="B37" s="38" t="s">
        <v>399</v>
      </c>
      <c r="C37" s="39" t="s">
        <v>106</v>
      </c>
      <c r="D37" s="11"/>
      <c r="E37" s="11"/>
      <c r="F37" s="11"/>
      <c r="G37" s="11"/>
      <c r="H37" s="1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6.5" thickBot="1">
      <c r="A38" s="37" t="s">
        <v>258</v>
      </c>
      <c r="B38" s="38" t="s">
        <v>380</v>
      </c>
      <c r="C38" s="39" t="s">
        <v>402</v>
      </c>
      <c r="D38" s="11"/>
      <c r="E38" s="11"/>
      <c r="F38" s="11"/>
      <c r="G38" s="11"/>
      <c r="H38" s="1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6.5" thickBot="1">
      <c r="A39" s="37" t="s">
        <v>258</v>
      </c>
      <c r="B39" s="38" t="s">
        <v>97</v>
      </c>
      <c r="C39" s="39" t="s">
        <v>266</v>
      </c>
      <c r="D39" s="11"/>
      <c r="E39" s="11"/>
      <c r="F39" s="11"/>
      <c r="G39" s="11"/>
      <c r="H39" s="1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6.5" thickBot="1">
      <c r="A40" s="37" t="s">
        <v>258</v>
      </c>
      <c r="B40" s="38" t="s">
        <v>115</v>
      </c>
      <c r="C40" s="39" t="s">
        <v>219</v>
      </c>
      <c r="D40" s="11"/>
      <c r="E40" s="11"/>
      <c r="F40" s="11"/>
      <c r="G40" s="11"/>
      <c r="H40" s="1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6.5" thickBot="1">
      <c r="A41" s="37" t="s">
        <v>258</v>
      </c>
      <c r="B41" s="38" t="s">
        <v>44</v>
      </c>
      <c r="C41" s="39" t="s">
        <v>398</v>
      </c>
      <c r="D41" s="11"/>
      <c r="E41" s="11"/>
      <c r="F41" s="11"/>
      <c r="G41" s="11"/>
      <c r="H41" s="1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6.5" customHeight="1" thickBot="1">
      <c r="A42" s="37" t="s">
        <v>258</v>
      </c>
      <c r="B42" s="38" t="s">
        <v>200</v>
      </c>
      <c r="C42" s="39" t="s">
        <v>107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6.5" customHeight="1" thickBot="1">
      <c r="A43" s="37" t="s">
        <v>258</v>
      </c>
      <c r="B43" s="38" t="s">
        <v>228</v>
      </c>
      <c r="C43" s="39" t="s">
        <v>66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6.5" customHeight="1" thickBot="1">
      <c r="A44" s="37" t="s">
        <v>258</v>
      </c>
      <c r="B44" s="38" t="s">
        <v>164</v>
      </c>
      <c r="C44" s="39" t="s">
        <v>60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6.5" customHeight="1" thickBot="1">
      <c r="A45" s="37" t="s">
        <v>258</v>
      </c>
      <c r="B45" s="38" t="s">
        <v>280</v>
      </c>
      <c r="C45" s="39" t="s">
        <v>442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6.5" customHeight="1" thickBot="1">
      <c r="A46" s="37" t="s">
        <v>258</v>
      </c>
      <c r="B46" s="38" t="s">
        <v>361</v>
      </c>
      <c r="C46" s="39" t="s">
        <v>301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6.5" customHeight="1" thickBot="1">
      <c r="A47" s="37" t="s">
        <v>258</v>
      </c>
      <c r="B47" s="38" t="s">
        <v>332</v>
      </c>
      <c r="C47" s="39" t="s">
        <v>10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6.5" thickBot="1">
      <c r="A48" s="37" t="s">
        <v>258</v>
      </c>
      <c r="B48" s="38" t="s">
        <v>214</v>
      </c>
      <c r="C48" s="39" t="s">
        <v>268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6.5" customHeight="1" thickBot="1">
      <c r="A49" s="37" t="s">
        <v>258</v>
      </c>
      <c r="B49" s="38" t="s">
        <v>237</v>
      </c>
      <c r="C49" s="39" t="s">
        <v>39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6.5" customHeight="1" thickBot="1">
      <c r="A50" s="37" t="s">
        <v>258</v>
      </c>
      <c r="B50" s="38" t="s">
        <v>245</v>
      </c>
      <c r="C50" s="39" t="s">
        <v>188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33.75" customHeight="1" thickBot="1">
      <c r="A51" s="37">
        <v>2.1</v>
      </c>
      <c r="B51" s="38" t="s">
        <v>315</v>
      </c>
      <c r="C51" s="39" t="s">
        <v>224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21.75" customHeight="1" thickBot="1">
      <c r="A52" s="37">
        <v>2.11</v>
      </c>
      <c r="B52" s="38" t="s">
        <v>287</v>
      </c>
      <c r="C52" s="39" t="s">
        <v>183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8" customHeight="1" thickBot="1">
      <c r="A53" s="37">
        <v>2.12</v>
      </c>
      <c r="B53" s="38" t="s">
        <v>110</v>
      </c>
      <c r="C53" s="39" t="s">
        <v>292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8" customHeight="1" thickBot="1">
      <c r="A54" s="37">
        <v>2.13</v>
      </c>
      <c r="B54" s="38" t="s">
        <v>263</v>
      </c>
      <c r="C54" s="39" t="s">
        <v>294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8" customHeight="1" thickBot="1">
      <c r="A55" s="37">
        <v>2.14</v>
      </c>
      <c r="B55" s="38" t="s">
        <v>225</v>
      </c>
      <c r="C55" s="39" t="s">
        <v>132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8" customHeight="1" thickBot="1">
      <c r="A56" s="37">
        <v>2.15</v>
      </c>
      <c r="B56" s="38" t="s">
        <v>435</v>
      </c>
      <c r="C56" s="39" t="s">
        <v>78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8" customHeight="1" thickBot="1">
      <c r="A57" s="37">
        <v>2.16</v>
      </c>
      <c r="B57" s="38" t="s">
        <v>56</v>
      </c>
      <c r="C57" s="39" t="s">
        <v>99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8" customHeight="1" thickBot="1">
      <c r="A58" s="37">
        <v>2.17</v>
      </c>
      <c r="B58" s="38" t="s">
        <v>181</v>
      </c>
      <c r="C58" s="39" t="s">
        <v>288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8" customHeight="1" thickBot="1">
      <c r="A59" s="37">
        <v>2.18</v>
      </c>
      <c r="B59" s="38" t="s">
        <v>182</v>
      </c>
      <c r="C59" s="39" t="s">
        <v>17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.75" thickBot="1">
      <c r="A60" s="37">
        <v>2.19</v>
      </c>
      <c r="B60" s="38" t="s">
        <v>178</v>
      </c>
      <c r="C60" s="50" t="s">
        <v>300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5.75" thickBot="1">
      <c r="A61" s="37">
        <v>2.2</v>
      </c>
      <c r="B61" s="38" t="s">
        <v>171</v>
      </c>
      <c r="C61" s="50" t="s">
        <v>54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5.75" thickBot="1">
      <c r="A62" s="37">
        <v>2.21</v>
      </c>
      <c r="B62" s="38" t="s">
        <v>241</v>
      </c>
      <c r="C62" s="50" t="s">
        <v>109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5.75" thickBot="1">
      <c r="A63" s="45">
        <v>3</v>
      </c>
      <c r="B63" s="46" t="s">
        <v>276</v>
      </c>
      <c r="C63" s="51" t="s">
        <v>373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</sheetData>
  <sheetProtection/>
  <mergeCells count="42">
    <mergeCell ref="X4:Y7"/>
    <mergeCell ref="X8:X9"/>
    <mergeCell ref="Y8:Y9"/>
    <mergeCell ref="Z4:AA7"/>
    <mergeCell ref="Z8:Z9"/>
    <mergeCell ref="AA8:AA9"/>
    <mergeCell ref="T4:U7"/>
    <mergeCell ref="T8:T9"/>
    <mergeCell ref="U8:U9"/>
    <mergeCell ref="V4:W7"/>
    <mergeCell ref="V8:V9"/>
    <mergeCell ref="W8:W9"/>
    <mergeCell ref="R4:S7"/>
    <mergeCell ref="R8:R9"/>
    <mergeCell ref="S8:S9"/>
    <mergeCell ref="D8:D9"/>
    <mergeCell ref="H4:I7"/>
    <mergeCell ref="J4:K7"/>
    <mergeCell ref="N4:O7"/>
    <mergeCell ref="Q8:Q9"/>
    <mergeCell ref="L4:M7"/>
    <mergeCell ref="I8:I9"/>
    <mergeCell ref="M8:M9"/>
    <mergeCell ref="H8:H9"/>
    <mergeCell ref="L8:L9"/>
    <mergeCell ref="A3:Q3"/>
    <mergeCell ref="J8:J9"/>
    <mergeCell ref="K8:K9"/>
    <mergeCell ref="G8:G9"/>
    <mergeCell ref="N8:N9"/>
    <mergeCell ref="P4:Q7"/>
    <mergeCell ref="O8:O9"/>
    <mergeCell ref="A2:Q2"/>
    <mergeCell ref="A4:A9"/>
    <mergeCell ref="C4:C9"/>
    <mergeCell ref="A1:B1"/>
    <mergeCell ref="P8:P9"/>
    <mergeCell ref="D4:E7"/>
    <mergeCell ref="F4:G7"/>
    <mergeCell ref="B4:B9"/>
    <mergeCell ref="E8:E9"/>
    <mergeCell ref="F8:F9"/>
  </mergeCells>
  <printOptions/>
  <pageMargins left="0.3" right="0" top="0.25" bottom="0.25" header="0.3" footer="0.3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63"/>
  <sheetViews>
    <sheetView zoomScalePageLayoutView="0" workbookViewId="0" topLeftCell="A52">
      <selection activeCell="G63" sqref="G63"/>
    </sheetView>
  </sheetViews>
  <sheetFormatPr defaultColWidth="9.140625" defaultRowHeight="12" customHeight="1"/>
  <cols>
    <col min="1" max="1" width="4.140625" style="27" customWidth="1"/>
    <col min="2" max="2" width="26.8515625" style="25" customWidth="1"/>
    <col min="3" max="3" width="4.421875" style="26" customWidth="1"/>
    <col min="4" max="4" width="5.140625" style="25" customWidth="1"/>
    <col min="5" max="52" width="4.421875" style="13" customWidth="1"/>
    <col min="53" max="53" width="4.7109375" style="13" customWidth="1"/>
    <col min="54" max="55" width="4.421875" style="13" customWidth="1"/>
    <col min="56" max="56" width="5.140625" style="25" customWidth="1"/>
    <col min="57" max="57" width="5.8515625" style="25" customWidth="1"/>
    <col min="58" max="16384" width="9.140625" style="25" customWidth="1"/>
  </cols>
  <sheetData>
    <row r="1" spans="1:2" ht="14.25">
      <c r="A1" s="229" t="s">
        <v>82</v>
      </c>
      <c r="B1" s="229"/>
    </row>
    <row r="2" spans="1:57" ht="14.25">
      <c r="A2" s="269" t="s">
        <v>122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</row>
    <row r="3" spans="1:57" ht="14.25">
      <c r="A3" s="269" t="s">
        <v>175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</row>
    <row r="4" spans="55:57" ht="12.75">
      <c r="BC4" s="305" t="s">
        <v>89</v>
      </c>
      <c r="BD4" s="305"/>
      <c r="BE4" s="305"/>
    </row>
    <row r="5" spans="1:57" ht="27" customHeight="1" thickBot="1">
      <c r="A5" s="307" t="s">
        <v>270</v>
      </c>
      <c r="B5" s="303" t="s">
        <v>230</v>
      </c>
      <c r="C5" s="303" t="s">
        <v>226</v>
      </c>
      <c r="D5" s="303" t="s">
        <v>250</v>
      </c>
      <c r="E5" s="306" t="s">
        <v>6</v>
      </c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3" t="s">
        <v>119</v>
      </c>
      <c r="BE5" s="303" t="s">
        <v>108</v>
      </c>
    </row>
    <row r="6" spans="1:57" ht="38.25" customHeight="1" thickBot="1">
      <c r="A6" s="308"/>
      <c r="B6" s="304"/>
      <c r="C6" s="304"/>
      <c r="D6" s="304"/>
      <c r="E6" s="55" t="s">
        <v>204</v>
      </c>
      <c r="F6" s="56" t="s">
        <v>364</v>
      </c>
      <c r="G6" s="56" t="s">
        <v>22</v>
      </c>
      <c r="H6" s="56" t="s">
        <v>118</v>
      </c>
      <c r="I6" s="56" t="s">
        <v>393</v>
      </c>
      <c r="J6" s="56" t="s">
        <v>262</v>
      </c>
      <c r="K6" s="56" t="s">
        <v>345</v>
      </c>
      <c r="L6" s="56" t="s">
        <v>390</v>
      </c>
      <c r="M6" s="56" t="s">
        <v>434</v>
      </c>
      <c r="N6" s="56" t="s">
        <v>259</v>
      </c>
      <c r="O6" s="56" t="s">
        <v>130</v>
      </c>
      <c r="P6" s="56" t="s">
        <v>415</v>
      </c>
      <c r="Q6" s="56" t="s">
        <v>327</v>
      </c>
      <c r="R6" s="56" t="s">
        <v>121</v>
      </c>
      <c r="S6" s="56" t="s">
        <v>249</v>
      </c>
      <c r="T6" s="56" t="s">
        <v>184</v>
      </c>
      <c r="U6" s="56" t="s">
        <v>414</v>
      </c>
      <c r="V6" s="56" t="s">
        <v>95</v>
      </c>
      <c r="W6" s="56" t="s">
        <v>309</v>
      </c>
      <c r="X6" s="56" t="s">
        <v>64</v>
      </c>
      <c r="Y6" s="56" t="s">
        <v>168</v>
      </c>
      <c r="Z6" s="56" t="s">
        <v>438</v>
      </c>
      <c r="AA6" s="56" t="s">
        <v>21</v>
      </c>
      <c r="AB6" s="56" t="s">
        <v>212</v>
      </c>
      <c r="AC6" s="56" t="s">
        <v>106</v>
      </c>
      <c r="AD6" s="56" t="s">
        <v>402</v>
      </c>
      <c r="AE6" s="56" t="s">
        <v>266</v>
      </c>
      <c r="AF6" s="56" t="s">
        <v>219</v>
      </c>
      <c r="AG6" s="56" t="s">
        <v>398</v>
      </c>
      <c r="AH6" s="56" t="s">
        <v>107</v>
      </c>
      <c r="AI6" s="56" t="s">
        <v>66</v>
      </c>
      <c r="AJ6" s="56" t="s">
        <v>60</v>
      </c>
      <c r="AK6" s="56" t="s">
        <v>442</v>
      </c>
      <c r="AL6" s="56" t="s">
        <v>301</v>
      </c>
      <c r="AM6" s="56" t="s">
        <v>10</v>
      </c>
      <c r="AN6" s="56" t="s">
        <v>268</v>
      </c>
      <c r="AO6" s="56" t="s">
        <v>39</v>
      </c>
      <c r="AP6" s="56" t="s">
        <v>188</v>
      </c>
      <c r="AQ6" s="56" t="s">
        <v>224</v>
      </c>
      <c r="AR6" s="56" t="s">
        <v>183</v>
      </c>
      <c r="AS6" s="56" t="s">
        <v>292</v>
      </c>
      <c r="AT6" s="56" t="s">
        <v>294</v>
      </c>
      <c r="AU6" s="56" t="s">
        <v>132</v>
      </c>
      <c r="AV6" s="56" t="s">
        <v>78</v>
      </c>
      <c r="AW6" s="56" t="s">
        <v>99</v>
      </c>
      <c r="AX6" s="56" t="s">
        <v>288</v>
      </c>
      <c r="AY6" s="56" t="s">
        <v>17</v>
      </c>
      <c r="AZ6" s="56" t="s">
        <v>300</v>
      </c>
      <c r="BA6" s="56" t="s">
        <v>54</v>
      </c>
      <c r="BB6" s="56" t="s">
        <v>109</v>
      </c>
      <c r="BC6" s="56" t="s">
        <v>373</v>
      </c>
      <c r="BD6" s="304"/>
      <c r="BE6" s="304"/>
    </row>
    <row r="7" spans="1:68" ht="15.75" customHeight="1" thickBot="1">
      <c r="A7" s="55"/>
      <c r="B7" s="56" t="s">
        <v>79</v>
      </c>
      <c r="C7" s="56"/>
      <c r="D7" s="18"/>
      <c r="E7" s="33"/>
      <c r="F7" s="33"/>
      <c r="G7" s="34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57" ht="15.75" customHeight="1" thickBot="1">
      <c r="A8" s="57">
        <v>1</v>
      </c>
      <c r="B8" s="58" t="s">
        <v>206</v>
      </c>
      <c r="C8" s="59" t="s">
        <v>204</v>
      </c>
      <c r="D8" s="18">
        <v>53645.4</v>
      </c>
      <c r="E8" s="18">
        <v>53645.4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>
        <v>53645.4</v>
      </c>
    </row>
    <row r="9" spans="1:57" ht="15.75" customHeight="1" thickBot="1">
      <c r="A9" s="60"/>
      <c r="B9" s="61" t="s">
        <v>217</v>
      </c>
      <c r="C9" s="6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57" ht="15.75" customHeight="1" thickBot="1">
      <c r="A10" s="60">
        <v>1.1</v>
      </c>
      <c r="B10" s="63" t="s">
        <v>392</v>
      </c>
      <c r="C10" s="62" t="s">
        <v>364</v>
      </c>
      <c r="D10" s="18">
        <v>4698.67</v>
      </c>
      <c r="E10" s="18"/>
      <c r="F10" s="18">
        <v>4698.67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>
        <v>4698.67</v>
      </c>
    </row>
    <row r="11" spans="1:57" ht="15.75" customHeight="1" thickBot="1">
      <c r="A11" s="60"/>
      <c r="B11" s="61" t="s">
        <v>5</v>
      </c>
      <c r="C11" s="64" t="s">
        <v>22</v>
      </c>
      <c r="D11" s="18">
        <v>3651.7</v>
      </c>
      <c r="E11" s="18"/>
      <c r="F11" s="18"/>
      <c r="G11" s="18">
        <v>3651.7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>
        <v>3651.7</v>
      </c>
    </row>
    <row r="12" spans="1:57" ht="15.75" customHeight="1" thickBot="1">
      <c r="A12" s="60">
        <v>1.2</v>
      </c>
      <c r="B12" s="63" t="s">
        <v>312</v>
      </c>
      <c r="C12" s="62" t="s">
        <v>118</v>
      </c>
      <c r="D12" s="18">
        <v>4095.78</v>
      </c>
      <c r="E12" s="18"/>
      <c r="F12" s="18"/>
      <c r="G12" s="18"/>
      <c r="H12" s="18">
        <v>4095.78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>
        <v>4095.78</v>
      </c>
    </row>
    <row r="13" spans="1:57" ht="15.75" customHeight="1" thickBot="1">
      <c r="A13" s="60">
        <v>1.3</v>
      </c>
      <c r="B13" s="63" t="s">
        <v>311</v>
      </c>
      <c r="C13" s="62" t="s">
        <v>393</v>
      </c>
      <c r="D13" s="18">
        <v>10693.49</v>
      </c>
      <c r="E13" s="18"/>
      <c r="F13" s="18"/>
      <c r="G13" s="18"/>
      <c r="H13" s="18"/>
      <c r="I13" s="18">
        <v>10693.49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>
        <v>10693.49</v>
      </c>
    </row>
    <row r="14" spans="1:57" ht="15.75" customHeight="1" thickBot="1">
      <c r="A14" s="60">
        <v>1.4</v>
      </c>
      <c r="B14" s="63" t="s">
        <v>136</v>
      </c>
      <c r="C14" s="62" t="s">
        <v>262</v>
      </c>
      <c r="D14" s="18">
        <v>13151.02</v>
      </c>
      <c r="E14" s="18"/>
      <c r="F14" s="18"/>
      <c r="G14" s="18"/>
      <c r="H14" s="18"/>
      <c r="I14" s="18"/>
      <c r="J14" s="18">
        <v>13151.02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>
        <v>13151.02</v>
      </c>
    </row>
    <row r="15" spans="1:57" ht="15.75" customHeight="1" thickBot="1">
      <c r="A15" s="60">
        <v>1.5</v>
      </c>
      <c r="B15" s="63" t="s">
        <v>296</v>
      </c>
      <c r="C15" s="62" t="s">
        <v>345</v>
      </c>
      <c r="D15" s="18">
        <v>97.13</v>
      </c>
      <c r="E15" s="18"/>
      <c r="F15" s="18"/>
      <c r="G15" s="18"/>
      <c r="H15" s="18"/>
      <c r="I15" s="18"/>
      <c r="J15" s="18"/>
      <c r="K15" s="18">
        <v>97.13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>
        <v>97.13</v>
      </c>
    </row>
    <row r="16" spans="1:57" ht="15.75" customHeight="1" thickBot="1">
      <c r="A16" s="60">
        <v>1.6</v>
      </c>
      <c r="B16" s="63" t="s">
        <v>52</v>
      </c>
      <c r="C16" s="62" t="s">
        <v>390</v>
      </c>
      <c r="D16" s="18">
        <v>20093</v>
      </c>
      <c r="E16" s="18"/>
      <c r="F16" s="18"/>
      <c r="G16" s="18"/>
      <c r="H16" s="18"/>
      <c r="I16" s="18"/>
      <c r="J16" s="18"/>
      <c r="K16" s="18"/>
      <c r="L16" s="18">
        <v>20093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>
        <v>20093</v>
      </c>
    </row>
    <row r="17" spans="1:57" ht="15.75" customHeight="1" thickBot="1">
      <c r="A17" s="60"/>
      <c r="B17" s="61" t="s">
        <v>387</v>
      </c>
      <c r="C17" s="64" t="s">
        <v>434</v>
      </c>
      <c r="D17" s="18">
        <v>1091.83</v>
      </c>
      <c r="E17" s="18"/>
      <c r="F17" s="18"/>
      <c r="G17" s="18"/>
      <c r="H17" s="18"/>
      <c r="I17" s="18"/>
      <c r="J17" s="18"/>
      <c r="K17" s="18"/>
      <c r="L17" s="18"/>
      <c r="M17" s="18">
        <v>1091.83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>
        <v>1091.83</v>
      </c>
    </row>
    <row r="18" spans="1:57" ht="15.75" customHeight="1" thickBot="1">
      <c r="A18" s="60">
        <v>1.7</v>
      </c>
      <c r="B18" s="63" t="s">
        <v>152</v>
      </c>
      <c r="C18" s="62" t="s">
        <v>259</v>
      </c>
      <c r="D18" s="18">
        <v>778.82</v>
      </c>
      <c r="E18" s="18"/>
      <c r="F18" s="18"/>
      <c r="G18" s="18"/>
      <c r="H18" s="18"/>
      <c r="I18" s="18"/>
      <c r="J18" s="18"/>
      <c r="K18" s="18"/>
      <c r="L18" s="18"/>
      <c r="M18" s="18"/>
      <c r="N18" s="18">
        <v>778.82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>
        <v>778.82</v>
      </c>
    </row>
    <row r="19" spans="1:57" ht="15.75" customHeight="1" thickBot="1">
      <c r="A19" s="60">
        <v>1.8</v>
      </c>
      <c r="B19" s="63" t="s">
        <v>335</v>
      </c>
      <c r="C19" s="62" t="s">
        <v>130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1:57" ht="15.75" customHeight="1" thickBot="1">
      <c r="A20" s="60">
        <v>1.9</v>
      </c>
      <c r="B20" s="63" t="s">
        <v>235</v>
      </c>
      <c r="C20" s="62" t="s">
        <v>415</v>
      </c>
      <c r="D20" s="18">
        <v>37.49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37.49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37.49</v>
      </c>
    </row>
    <row r="21" spans="1:57" ht="15.75" customHeight="1" thickBot="1">
      <c r="A21" s="57">
        <v>2</v>
      </c>
      <c r="B21" s="58" t="s">
        <v>70</v>
      </c>
      <c r="C21" s="59" t="s">
        <v>327</v>
      </c>
      <c r="D21" s="18">
        <v>7142.55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7142.55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>
        <v>7142.55</v>
      </c>
    </row>
    <row r="22" spans="1:57" ht="15.75" customHeight="1" thickBot="1">
      <c r="A22" s="60"/>
      <c r="B22" s="61" t="s">
        <v>217</v>
      </c>
      <c r="C22" s="6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1:57" ht="15.75" customHeight="1" thickBot="1">
      <c r="A23" s="60">
        <v>2.1</v>
      </c>
      <c r="B23" s="63" t="s">
        <v>13</v>
      </c>
      <c r="C23" s="62" t="s">
        <v>121</v>
      </c>
      <c r="D23" s="18">
        <v>127.23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127.23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>
        <v>127.23</v>
      </c>
    </row>
    <row r="24" spans="1:57" ht="15.75" customHeight="1" thickBot="1">
      <c r="A24" s="60">
        <v>2.2</v>
      </c>
      <c r="B24" s="63" t="s">
        <v>369</v>
      </c>
      <c r="C24" s="62" t="s">
        <v>249</v>
      </c>
      <c r="D24" s="18">
        <v>4.05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4.05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>
        <v>4.05</v>
      </c>
    </row>
    <row r="25" spans="1:57" ht="15.75" customHeight="1" thickBot="1">
      <c r="A25" s="60">
        <v>2.3</v>
      </c>
      <c r="B25" s="63" t="s">
        <v>166</v>
      </c>
      <c r="C25" s="62" t="s">
        <v>184</v>
      </c>
      <c r="D25" s="18">
        <v>24.2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24.2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>
        <v>24.2</v>
      </c>
    </row>
    <row r="26" spans="1:57" ht="15.75" customHeight="1" thickBot="1">
      <c r="A26" s="60">
        <v>2.4</v>
      </c>
      <c r="B26" s="63" t="s">
        <v>207</v>
      </c>
      <c r="C26" s="62" t="s">
        <v>414</v>
      </c>
      <c r="D26" s="18">
        <v>1.96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1.96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>
        <v>1.96</v>
      </c>
    </row>
    <row r="27" spans="1:57" ht="15.75" customHeight="1" thickBot="1">
      <c r="A27" s="60">
        <v>2.5</v>
      </c>
      <c r="B27" s="63" t="s">
        <v>174</v>
      </c>
      <c r="C27" s="62" t="s">
        <v>95</v>
      </c>
      <c r="D27" s="18">
        <v>92.45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92.45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>
        <v>92.45</v>
      </c>
    </row>
    <row r="28" spans="1:57" ht="26.25" customHeight="1" thickBot="1">
      <c r="A28" s="60">
        <v>2.6</v>
      </c>
      <c r="B28" s="63" t="s">
        <v>73</v>
      </c>
      <c r="C28" s="62" t="s">
        <v>309</v>
      </c>
      <c r="D28" s="18">
        <v>21.63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>
        <v>21.63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>
        <v>21.63</v>
      </c>
    </row>
    <row r="29" spans="1:57" ht="26.25" customHeight="1" thickBot="1">
      <c r="A29" s="60">
        <v>2.7</v>
      </c>
      <c r="B29" s="63" t="s">
        <v>298</v>
      </c>
      <c r="C29" s="62" t="s">
        <v>64</v>
      </c>
      <c r="D29" s="18">
        <v>217.79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>
        <v>217.79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>
        <v>217.79</v>
      </c>
    </row>
    <row r="30" spans="1:57" ht="26.25" customHeight="1" thickBot="1">
      <c r="A30" s="60">
        <v>2.8</v>
      </c>
      <c r="B30" s="63" t="s">
        <v>221</v>
      </c>
      <c r="C30" s="62" t="s">
        <v>168</v>
      </c>
      <c r="D30" s="18">
        <v>13.56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v>13.56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>
        <v>13.56</v>
      </c>
    </row>
    <row r="31" spans="1:57" ht="26.25" customHeight="1" thickBot="1">
      <c r="A31" s="60">
        <v>2.9</v>
      </c>
      <c r="B31" s="63" t="s">
        <v>135</v>
      </c>
      <c r="C31" s="62" t="s">
        <v>438</v>
      </c>
      <c r="D31" s="18">
        <v>3780.26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3780.26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>
        <v>3780.26</v>
      </c>
    </row>
    <row r="32" spans="1:57" ht="26.25" customHeight="1" thickBot="1">
      <c r="A32" s="60"/>
      <c r="B32" s="61" t="s">
        <v>217</v>
      </c>
      <c r="C32" s="6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ht="26.25" customHeight="1" thickBot="1">
      <c r="A33" s="60" t="s">
        <v>258</v>
      </c>
      <c r="B33" s="63" t="s">
        <v>85</v>
      </c>
      <c r="C33" s="62" t="s">
        <v>21</v>
      </c>
      <c r="D33" s="18">
        <v>2088.58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v>2088.58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>
        <v>2088.58</v>
      </c>
    </row>
    <row r="34" spans="1:57" ht="26.25" customHeight="1" thickBot="1">
      <c r="A34" s="60" t="s">
        <v>258</v>
      </c>
      <c r="B34" s="63" t="s">
        <v>58</v>
      </c>
      <c r="C34" s="62" t="s">
        <v>212</v>
      </c>
      <c r="D34" s="18">
        <v>933.76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933.76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>
        <v>933.76</v>
      </c>
    </row>
    <row r="35" spans="1:57" ht="26.25" customHeight="1" thickBot="1">
      <c r="A35" s="60" t="s">
        <v>258</v>
      </c>
      <c r="B35" s="63" t="s">
        <v>399</v>
      </c>
      <c r="C35" s="62" t="s">
        <v>106</v>
      </c>
      <c r="D35" s="18">
        <v>3.93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v>3.93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>
        <v>3.93</v>
      </c>
    </row>
    <row r="36" spans="1:57" ht="26.25" customHeight="1" thickBot="1">
      <c r="A36" s="60" t="s">
        <v>258</v>
      </c>
      <c r="B36" s="63" t="s">
        <v>380</v>
      </c>
      <c r="C36" s="62" t="s">
        <v>402</v>
      </c>
      <c r="D36" s="18">
        <v>9.37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9.37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>
        <v>9.37</v>
      </c>
    </row>
    <row r="37" spans="1:57" ht="26.25" customHeight="1" thickBot="1">
      <c r="A37" s="60" t="s">
        <v>258</v>
      </c>
      <c r="B37" s="63" t="s">
        <v>97</v>
      </c>
      <c r="C37" s="62" t="s">
        <v>266</v>
      </c>
      <c r="D37" s="18">
        <v>101.89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v>101.89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>
        <v>101.89</v>
      </c>
    </row>
    <row r="38" spans="1:57" ht="26.25" customHeight="1" thickBot="1">
      <c r="A38" s="60" t="s">
        <v>258</v>
      </c>
      <c r="B38" s="63" t="s">
        <v>115</v>
      </c>
      <c r="C38" s="62" t="s">
        <v>219</v>
      </c>
      <c r="D38" s="18">
        <v>61.35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>
        <v>61.35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>
        <v>61.35</v>
      </c>
    </row>
    <row r="39" spans="1:57" ht="26.25" customHeight="1" thickBot="1">
      <c r="A39" s="60" t="s">
        <v>258</v>
      </c>
      <c r="B39" s="63" t="s">
        <v>44</v>
      </c>
      <c r="C39" s="62" t="s">
        <v>398</v>
      </c>
      <c r="D39" s="18">
        <v>14.98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>
        <v>14.98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>
        <v>14.98</v>
      </c>
    </row>
    <row r="40" spans="1:57" ht="14.25" customHeight="1" thickBot="1">
      <c r="A40" s="60" t="s">
        <v>258</v>
      </c>
      <c r="B40" s="63" t="s">
        <v>200</v>
      </c>
      <c r="C40" s="62" t="s">
        <v>107</v>
      </c>
      <c r="D40" s="18">
        <v>1.34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>
        <v>1.34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>
        <v>1.34</v>
      </c>
    </row>
    <row r="41" spans="1:57" ht="14.25" customHeight="1" thickBot="1">
      <c r="A41" s="60" t="s">
        <v>258</v>
      </c>
      <c r="B41" s="63" t="s">
        <v>228</v>
      </c>
      <c r="C41" s="62" t="s">
        <v>66</v>
      </c>
      <c r="D41" s="18">
        <v>1.11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1.11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>
        <v>1.11</v>
      </c>
    </row>
    <row r="42" spans="1:57" ht="14.25" customHeight="1" thickBot="1">
      <c r="A42" s="60" t="s">
        <v>258</v>
      </c>
      <c r="B42" s="63" t="s">
        <v>164</v>
      </c>
      <c r="C42" s="62" t="s">
        <v>60</v>
      </c>
      <c r="D42" s="18">
        <v>12.82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>
        <v>12.82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>
        <v>12.82</v>
      </c>
    </row>
    <row r="43" spans="1:57" ht="14.25" customHeight="1" thickBot="1">
      <c r="A43" s="60" t="s">
        <v>258</v>
      </c>
      <c r="B43" s="63" t="s">
        <v>280</v>
      </c>
      <c r="C43" s="62" t="s">
        <v>442</v>
      </c>
      <c r="D43" s="18">
        <v>8.89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>
        <v>8.89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>
        <v>8.89</v>
      </c>
    </row>
    <row r="44" spans="1:57" ht="14.25" customHeight="1" thickBot="1">
      <c r="A44" s="60" t="s">
        <v>258</v>
      </c>
      <c r="B44" s="63" t="s">
        <v>361</v>
      </c>
      <c r="C44" s="62" t="s">
        <v>301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ht="14.25" customHeight="1" thickBot="1">
      <c r="A45" s="60" t="s">
        <v>258</v>
      </c>
      <c r="B45" s="63" t="s">
        <v>332</v>
      </c>
      <c r="C45" s="62" t="s">
        <v>10</v>
      </c>
      <c r="D45" s="18">
        <v>536.1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>
        <v>536.1</v>
      </c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>
        <v>536.1</v>
      </c>
    </row>
    <row r="46" spans="1:57" ht="14.25" customHeight="1" thickBot="1">
      <c r="A46" s="60" t="s">
        <v>258</v>
      </c>
      <c r="B46" s="63" t="s">
        <v>214</v>
      </c>
      <c r="C46" s="62" t="s">
        <v>268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4.25" customHeight="1" thickBot="1">
      <c r="A47" s="60" t="s">
        <v>258</v>
      </c>
      <c r="B47" s="63" t="s">
        <v>237</v>
      </c>
      <c r="C47" s="62" t="s">
        <v>39</v>
      </c>
      <c r="D47" s="18">
        <v>0.19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>
        <v>0.19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>
        <v>0.19</v>
      </c>
    </row>
    <row r="48" spans="1:57" ht="14.25" customHeight="1" thickBot="1">
      <c r="A48" s="60" t="s">
        <v>258</v>
      </c>
      <c r="B48" s="63" t="s">
        <v>245</v>
      </c>
      <c r="C48" s="62" t="s">
        <v>188</v>
      </c>
      <c r="D48" s="18">
        <v>5.95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>
        <v>5.95</v>
      </c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>
        <v>5.95</v>
      </c>
    </row>
    <row r="49" spans="1:57" ht="22.5" customHeight="1" thickBot="1">
      <c r="A49" s="60">
        <v>2.1</v>
      </c>
      <c r="B49" s="63" t="s">
        <v>315</v>
      </c>
      <c r="C49" s="62" t="s">
        <v>224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ht="20.25" customHeight="1" thickBot="1">
      <c r="A50" s="60">
        <v>2.11</v>
      </c>
      <c r="B50" s="63" t="s">
        <v>287</v>
      </c>
      <c r="C50" s="62" t="s">
        <v>183</v>
      </c>
      <c r="D50" s="18">
        <v>33.16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>
        <v>33.16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>
        <v>33.16</v>
      </c>
    </row>
    <row r="51" spans="1:57" ht="16.5" customHeight="1" thickBot="1">
      <c r="A51" s="60">
        <v>2.12</v>
      </c>
      <c r="B51" s="63" t="s">
        <v>110</v>
      </c>
      <c r="C51" s="62" t="s">
        <v>292</v>
      </c>
      <c r="D51" s="18">
        <v>3.15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>
        <v>3.15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>
        <v>3.15</v>
      </c>
    </row>
    <row r="52" spans="1:57" ht="16.5" customHeight="1" thickBot="1">
      <c r="A52" s="60">
        <v>2.13</v>
      </c>
      <c r="B52" s="63" t="s">
        <v>263</v>
      </c>
      <c r="C52" s="62" t="s">
        <v>294</v>
      </c>
      <c r="D52" s="18">
        <v>517.09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>
        <v>517.09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>
        <v>517.09</v>
      </c>
    </row>
    <row r="53" spans="1:57" ht="16.5" customHeight="1" thickBot="1">
      <c r="A53" s="60">
        <v>2.14</v>
      </c>
      <c r="B53" s="63" t="s">
        <v>225</v>
      </c>
      <c r="C53" s="62" t="s">
        <v>132</v>
      </c>
      <c r="D53" s="18">
        <v>175.18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>
        <v>175.18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>
        <v>175.18</v>
      </c>
    </row>
    <row r="54" spans="1:57" ht="16.5" customHeight="1" thickBot="1">
      <c r="A54" s="60">
        <v>2.15</v>
      </c>
      <c r="B54" s="63" t="s">
        <v>435</v>
      </c>
      <c r="C54" s="62" t="s">
        <v>78</v>
      </c>
      <c r="D54" s="18">
        <v>17.37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>
        <v>17.37</v>
      </c>
      <c r="AW54" s="18"/>
      <c r="AX54" s="18"/>
      <c r="AY54" s="18"/>
      <c r="AZ54" s="18"/>
      <c r="BA54" s="18"/>
      <c r="BB54" s="18"/>
      <c r="BC54" s="18"/>
      <c r="BD54" s="18"/>
      <c r="BE54" s="18">
        <v>17.37</v>
      </c>
    </row>
    <row r="55" spans="1:57" ht="16.5" customHeight="1" thickBot="1">
      <c r="A55" s="60">
        <v>2.16</v>
      </c>
      <c r="B55" s="63" t="s">
        <v>56</v>
      </c>
      <c r="C55" s="62" t="s">
        <v>99</v>
      </c>
      <c r="D55" s="18">
        <v>0.26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>
        <v>0.26</v>
      </c>
      <c r="AX55" s="18"/>
      <c r="AY55" s="18"/>
      <c r="AZ55" s="18"/>
      <c r="BA55" s="18"/>
      <c r="BB55" s="18"/>
      <c r="BC55" s="18"/>
      <c r="BD55" s="18"/>
      <c r="BE55" s="18">
        <v>0.26</v>
      </c>
    </row>
    <row r="56" spans="1:57" ht="16.5" customHeight="1" thickBot="1">
      <c r="A56" s="60">
        <v>2.17</v>
      </c>
      <c r="B56" s="63" t="s">
        <v>181</v>
      </c>
      <c r="C56" s="62" t="s">
        <v>288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ht="17.25" customHeight="1" thickBot="1">
      <c r="A57" s="60">
        <v>2.18</v>
      </c>
      <c r="B57" s="63" t="s">
        <v>182</v>
      </c>
      <c r="C57" s="62" t="s">
        <v>17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ht="19.5" customHeight="1" thickBot="1">
      <c r="A58" s="60">
        <v>2.19</v>
      </c>
      <c r="B58" s="63" t="s">
        <v>178</v>
      </c>
      <c r="C58" s="62" t="s">
        <v>300</v>
      </c>
      <c r="D58" s="18">
        <v>1239.99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>
        <v>1239.99</v>
      </c>
      <c r="BA58" s="18"/>
      <c r="BB58" s="18"/>
      <c r="BC58" s="18"/>
      <c r="BD58" s="18"/>
      <c r="BE58" s="18">
        <v>1239.99</v>
      </c>
    </row>
    <row r="59" spans="1:57" ht="21" customHeight="1" thickBot="1">
      <c r="A59" s="60">
        <v>2.2</v>
      </c>
      <c r="B59" s="63" t="s">
        <v>171</v>
      </c>
      <c r="C59" s="62" t="s">
        <v>54</v>
      </c>
      <c r="D59" s="68">
        <v>872.69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>
        <v>872.69</v>
      </c>
      <c r="BB59" s="68"/>
      <c r="BC59" s="68"/>
      <c r="BD59" s="68"/>
      <c r="BE59" s="68">
        <v>872.69</v>
      </c>
    </row>
    <row r="60" spans="1:57" ht="12.75" thickBot="1">
      <c r="A60" s="60">
        <v>2.21</v>
      </c>
      <c r="B60" s="63" t="s">
        <v>241</v>
      </c>
      <c r="C60" s="66" t="s">
        <v>109</v>
      </c>
      <c r="D60" s="69">
        <v>0.53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>
        <v>0.53</v>
      </c>
      <c r="BC60" s="70"/>
      <c r="BD60" s="69"/>
      <c r="BE60" s="69">
        <v>0.53</v>
      </c>
    </row>
    <row r="61" spans="1:57" ht="12.75" thickBot="1">
      <c r="A61" s="57">
        <v>3</v>
      </c>
      <c r="B61" s="58" t="s">
        <v>276</v>
      </c>
      <c r="C61" s="67" t="s">
        <v>373</v>
      </c>
      <c r="D61" s="69">
        <v>1210.61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>
        <v>1210.61</v>
      </c>
      <c r="BD61" s="69"/>
      <c r="BE61" s="69">
        <v>1210.61</v>
      </c>
    </row>
    <row r="62" spans="1:57" ht="12.75" thickBot="1">
      <c r="A62" s="60"/>
      <c r="B62" s="65" t="s">
        <v>9</v>
      </c>
      <c r="C62" s="66"/>
      <c r="D62" s="69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69"/>
      <c r="BE62" s="69"/>
    </row>
    <row r="63" spans="1:57" ht="12.75" thickBot="1">
      <c r="A63" s="60"/>
      <c r="B63" s="65" t="s">
        <v>337</v>
      </c>
      <c r="C63" s="66"/>
      <c r="D63" s="69"/>
      <c r="E63" s="70">
        <v>53645.4</v>
      </c>
      <c r="F63" s="70">
        <v>4698.67</v>
      </c>
      <c r="G63" s="70">
        <v>3651.7</v>
      </c>
      <c r="H63" s="70">
        <v>4095.78</v>
      </c>
      <c r="I63" s="70">
        <v>10693.49</v>
      </c>
      <c r="J63" s="70">
        <v>13151.02</v>
      </c>
      <c r="K63" s="70">
        <v>97.13</v>
      </c>
      <c r="L63" s="70">
        <v>20093</v>
      </c>
      <c r="M63" s="70">
        <v>1091.83</v>
      </c>
      <c r="N63" s="70">
        <v>778.82</v>
      </c>
      <c r="O63" s="70"/>
      <c r="P63" s="70">
        <v>37.49</v>
      </c>
      <c r="Q63" s="70">
        <v>7142.55</v>
      </c>
      <c r="R63" s="70">
        <v>127.23</v>
      </c>
      <c r="S63" s="70">
        <v>4.05</v>
      </c>
      <c r="T63" s="70">
        <v>24.2</v>
      </c>
      <c r="U63" s="70">
        <v>1.96</v>
      </c>
      <c r="V63" s="70">
        <v>92.45</v>
      </c>
      <c r="W63" s="70">
        <v>21.63</v>
      </c>
      <c r="X63" s="70">
        <v>217.79</v>
      </c>
      <c r="Y63" s="70">
        <v>13.56</v>
      </c>
      <c r="Z63" s="70">
        <v>3780.26</v>
      </c>
      <c r="AA63" s="70">
        <v>2088.58</v>
      </c>
      <c r="AB63" s="70">
        <v>933.76</v>
      </c>
      <c r="AC63" s="70">
        <v>3.93</v>
      </c>
      <c r="AD63" s="70">
        <v>9.37</v>
      </c>
      <c r="AE63" s="70">
        <v>101.89</v>
      </c>
      <c r="AF63" s="70">
        <v>61.35</v>
      </c>
      <c r="AG63" s="70">
        <v>14.98</v>
      </c>
      <c r="AH63" s="70">
        <v>1.34</v>
      </c>
      <c r="AI63" s="70">
        <v>1.11</v>
      </c>
      <c r="AJ63" s="70">
        <v>12.82</v>
      </c>
      <c r="AK63" s="70">
        <v>8.89</v>
      </c>
      <c r="AL63" s="70"/>
      <c r="AM63" s="70">
        <v>536.1</v>
      </c>
      <c r="AN63" s="70"/>
      <c r="AO63" s="70">
        <v>0.19</v>
      </c>
      <c r="AP63" s="70">
        <v>5.95</v>
      </c>
      <c r="AQ63" s="70"/>
      <c r="AR63" s="70">
        <v>33.16</v>
      </c>
      <c r="AS63" s="70">
        <v>3.15</v>
      </c>
      <c r="AT63" s="70">
        <v>517.09</v>
      </c>
      <c r="AU63" s="70">
        <v>175.18</v>
      </c>
      <c r="AV63" s="70">
        <v>17.37</v>
      </c>
      <c r="AW63" s="70">
        <v>0.26</v>
      </c>
      <c r="AX63" s="70"/>
      <c r="AY63" s="70"/>
      <c r="AZ63" s="70">
        <v>1239.99</v>
      </c>
      <c r="BA63" s="70">
        <v>872.69</v>
      </c>
      <c r="BB63" s="70">
        <v>0.53</v>
      </c>
      <c r="BC63" s="70">
        <v>1210.61</v>
      </c>
      <c r="BD63" s="69"/>
      <c r="BE63" s="69"/>
    </row>
  </sheetData>
  <sheetProtection/>
  <mergeCells count="11">
    <mergeCell ref="BD5:BD6"/>
    <mergeCell ref="BE5:BE6"/>
    <mergeCell ref="BC4:BE4"/>
    <mergeCell ref="A1:B1"/>
    <mergeCell ref="A2:BE2"/>
    <mergeCell ref="A3:BE3"/>
    <mergeCell ref="E5:BC5"/>
    <mergeCell ref="B5:B6"/>
    <mergeCell ref="C5:C6"/>
    <mergeCell ref="A5:A6"/>
    <mergeCell ref="D5:D6"/>
  </mergeCells>
  <printOptions/>
  <pageMargins left="0.2" right="0" top="0.25" bottom="0.25" header="0.3" footer="0.3"/>
  <pageSetup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63"/>
  <sheetViews>
    <sheetView zoomScale="115" zoomScaleNormal="115" zoomScalePageLayoutView="0" workbookViewId="0" topLeftCell="A31">
      <pane xSplit="4" topLeftCell="AI1" activePane="topRight" state="frozen"/>
      <selection pane="topLeft" activeCell="A1" sqref="A1"/>
      <selection pane="topRight" activeCell="BF24" sqref="BF24"/>
    </sheetView>
  </sheetViews>
  <sheetFormatPr defaultColWidth="9.140625" defaultRowHeight="12" customHeight="1"/>
  <cols>
    <col min="1" max="1" width="4.57421875" style="182" customWidth="1"/>
    <col min="2" max="2" width="36.57421875" style="114" customWidth="1"/>
    <col min="3" max="3" width="4.8515625" style="178" bestFit="1" customWidth="1"/>
    <col min="4" max="4" width="11.00390625" style="114" customWidth="1"/>
    <col min="5" max="5" width="9.57421875" style="179" customWidth="1"/>
    <col min="6" max="8" width="6.8515625" style="180" bestFit="1" customWidth="1"/>
    <col min="9" max="10" width="7.7109375" style="180" bestFit="1" customWidth="1"/>
    <col min="11" max="11" width="4.7109375" style="180" bestFit="1" customWidth="1"/>
    <col min="12" max="12" width="7.7109375" style="180" bestFit="1" customWidth="1"/>
    <col min="13" max="13" width="6.8515625" style="180" bestFit="1" customWidth="1"/>
    <col min="14" max="14" width="5.7109375" style="180" bestFit="1" customWidth="1"/>
    <col min="15" max="15" width="8.28125" style="180" customWidth="1"/>
    <col min="16" max="16" width="4.7109375" style="180" bestFit="1" customWidth="1"/>
    <col min="17" max="17" width="7.00390625" style="179" bestFit="1" customWidth="1"/>
    <col min="18" max="18" width="5.7109375" style="180" bestFit="1" customWidth="1"/>
    <col min="19" max="19" width="4.28125" style="180" bestFit="1" customWidth="1"/>
    <col min="20" max="20" width="5.7109375" style="180" bestFit="1" customWidth="1"/>
    <col min="21" max="21" width="6.7109375" style="180" customWidth="1"/>
    <col min="22" max="22" width="5.7109375" style="180" bestFit="1" customWidth="1"/>
    <col min="23" max="23" width="4.7109375" style="180" bestFit="1" customWidth="1"/>
    <col min="24" max="25" width="5.7109375" style="180" bestFit="1" customWidth="1"/>
    <col min="26" max="26" width="7.00390625" style="179" bestFit="1" customWidth="1"/>
    <col min="27" max="28" width="7.421875" style="181" bestFit="1" customWidth="1"/>
    <col min="29" max="29" width="4.8515625" style="181" bestFit="1" customWidth="1"/>
    <col min="30" max="30" width="5.28125" style="181" bestFit="1" customWidth="1"/>
    <col min="31" max="31" width="6.28125" style="181" bestFit="1" customWidth="1"/>
    <col min="32" max="33" width="5.28125" style="181" bestFit="1" customWidth="1"/>
    <col min="34" max="34" width="4.7109375" style="181" bestFit="1" customWidth="1"/>
    <col min="35" max="35" width="4.8515625" style="181" bestFit="1" customWidth="1"/>
    <col min="36" max="36" width="5.28125" style="181" bestFit="1" customWidth="1"/>
    <col min="37" max="38" width="4.8515625" style="181" bestFit="1" customWidth="1"/>
    <col min="39" max="39" width="6.28125" style="181" bestFit="1" customWidth="1"/>
    <col min="40" max="42" width="4.8515625" style="181" bestFit="1" customWidth="1"/>
    <col min="43" max="43" width="6.140625" style="180" customWidth="1"/>
    <col min="44" max="44" width="4.7109375" style="180" bestFit="1" customWidth="1"/>
    <col min="45" max="45" width="4.28125" style="180" bestFit="1" customWidth="1"/>
    <col min="46" max="47" width="5.7109375" style="180" bestFit="1" customWidth="1"/>
    <col min="48" max="48" width="4.7109375" style="180" bestFit="1" customWidth="1"/>
    <col min="49" max="49" width="5.28125" style="180" customWidth="1"/>
    <col min="50" max="50" width="4.8515625" style="180" customWidth="1"/>
    <col min="51" max="51" width="4.421875" style="180" customWidth="1"/>
    <col min="52" max="52" width="6.8515625" style="180" bestFit="1" customWidth="1"/>
    <col min="53" max="53" width="5.7109375" style="180" bestFit="1" customWidth="1"/>
    <col min="54" max="54" width="5.28125" style="180" customWidth="1"/>
    <col min="55" max="55" width="7.00390625" style="179" bestFit="1" customWidth="1"/>
    <col min="56" max="56" width="8.7109375" style="114" bestFit="1" customWidth="1"/>
    <col min="57" max="57" width="12.28125" style="114" customWidth="1"/>
    <col min="58" max="16384" width="9.140625" style="114" customWidth="1"/>
  </cols>
  <sheetData>
    <row r="1" spans="1:2" ht="14.25">
      <c r="A1" s="247" t="s">
        <v>82</v>
      </c>
      <c r="B1" s="247"/>
    </row>
    <row r="2" spans="1:57" ht="15.75">
      <c r="A2" s="245" t="s">
        <v>354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</row>
    <row r="3" spans="1:57" ht="15.75">
      <c r="A3" s="245" t="s">
        <v>175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</row>
    <row r="4" spans="55:57" ht="12.75">
      <c r="BC4" s="310" t="s">
        <v>89</v>
      </c>
      <c r="BD4" s="310"/>
      <c r="BE4" s="310"/>
    </row>
    <row r="5" spans="1:57" ht="12">
      <c r="A5" s="311" t="s">
        <v>270</v>
      </c>
      <c r="B5" s="309" t="s">
        <v>230</v>
      </c>
      <c r="C5" s="309" t="s">
        <v>226</v>
      </c>
      <c r="D5" s="309" t="s">
        <v>451</v>
      </c>
      <c r="E5" s="309" t="s">
        <v>154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 t="s">
        <v>119</v>
      </c>
      <c r="BE5" s="309" t="s">
        <v>453</v>
      </c>
    </row>
    <row r="6" spans="1:57" ht="24">
      <c r="A6" s="311"/>
      <c r="B6" s="309"/>
      <c r="C6" s="309"/>
      <c r="D6" s="309"/>
      <c r="E6" s="163" t="s">
        <v>204</v>
      </c>
      <c r="F6" s="164" t="s">
        <v>364</v>
      </c>
      <c r="G6" s="164" t="s">
        <v>22</v>
      </c>
      <c r="H6" s="164" t="s">
        <v>118</v>
      </c>
      <c r="I6" s="164" t="s">
        <v>393</v>
      </c>
      <c r="J6" s="164" t="s">
        <v>262</v>
      </c>
      <c r="K6" s="164" t="s">
        <v>345</v>
      </c>
      <c r="L6" s="164" t="s">
        <v>390</v>
      </c>
      <c r="M6" s="164" t="s">
        <v>434</v>
      </c>
      <c r="N6" s="164" t="s">
        <v>259</v>
      </c>
      <c r="O6" s="164" t="s">
        <v>130</v>
      </c>
      <c r="P6" s="164" t="s">
        <v>415</v>
      </c>
      <c r="Q6" s="163" t="s">
        <v>327</v>
      </c>
      <c r="R6" s="164" t="s">
        <v>121</v>
      </c>
      <c r="S6" s="164" t="s">
        <v>249</v>
      </c>
      <c r="T6" s="164" t="s">
        <v>184</v>
      </c>
      <c r="U6" s="164" t="s">
        <v>414</v>
      </c>
      <c r="V6" s="164" t="s">
        <v>95</v>
      </c>
      <c r="W6" s="164" t="s">
        <v>309</v>
      </c>
      <c r="X6" s="164" t="s">
        <v>64</v>
      </c>
      <c r="Y6" s="164" t="s">
        <v>168</v>
      </c>
      <c r="Z6" s="163" t="s">
        <v>438</v>
      </c>
      <c r="AA6" s="165" t="s">
        <v>21</v>
      </c>
      <c r="AB6" s="165" t="s">
        <v>212</v>
      </c>
      <c r="AC6" s="165" t="s">
        <v>106</v>
      </c>
      <c r="AD6" s="165" t="s">
        <v>402</v>
      </c>
      <c r="AE6" s="165" t="s">
        <v>266</v>
      </c>
      <c r="AF6" s="165" t="s">
        <v>219</v>
      </c>
      <c r="AG6" s="165" t="s">
        <v>398</v>
      </c>
      <c r="AH6" s="165" t="s">
        <v>107</v>
      </c>
      <c r="AI6" s="165" t="s">
        <v>66</v>
      </c>
      <c r="AJ6" s="165" t="s">
        <v>60</v>
      </c>
      <c r="AK6" s="165" t="s">
        <v>442</v>
      </c>
      <c r="AL6" s="165" t="s">
        <v>301</v>
      </c>
      <c r="AM6" s="165" t="s">
        <v>10</v>
      </c>
      <c r="AN6" s="165" t="s">
        <v>268</v>
      </c>
      <c r="AO6" s="165" t="s">
        <v>39</v>
      </c>
      <c r="AP6" s="165" t="s">
        <v>188</v>
      </c>
      <c r="AQ6" s="164" t="s">
        <v>224</v>
      </c>
      <c r="AR6" s="164" t="s">
        <v>183</v>
      </c>
      <c r="AS6" s="164" t="s">
        <v>292</v>
      </c>
      <c r="AT6" s="164" t="s">
        <v>294</v>
      </c>
      <c r="AU6" s="164" t="s">
        <v>132</v>
      </c>
      <c r="AV6" s="164" t="s">
        <v>78</v>
      </c>
      <c r="AW6" s="164" t="s">
        <v>99</v>
      </c>
      <c r="AX6" s="164" t="s">
        <v>288</v>
      </c>
      <c r="AY6" s="164" t="s">
        <v>17</v>
      </c>
      <c r="AZ6" s="164" t="s">
        <v>300</v>
      </c>
      <c r="BA6" s="164" t="s">
        <v>54</v>
      </c>
      <c r="BB6" s="164" t="s">
        <v>109</v>
      </c>
      <c r="BC6" s="163" t="s">
        <v>373</v>
      </c>
      <c r="BD6" s="309"/>
      <c r="BE6" s="309"/>
    </row>
    <row r="7" spans="1:57" ht="12">
      <c r="A7" s="164"/>
      <c r="B7" s="183" t="s">
        <v>79</v>
      </c>
      <c r="C7" s="164"/>
      <c r="D7" s="184">
        <f>D8+D21+D61</f>
        <v>61998.56</v>
      </c>
      <c r="E7" s="185"/>
      <c r="F7" s="185"/>
      <c r="G7" s="166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4">
        <f>BE8+BE21+BE61</f>
        <v>61998.560000000005</v>
      </c>
    </row>
    <row r="8" spans="1:57" s="190" customFormat="1" ht="24">
      <c r="A8" s="187">
        <v>1</v>
      </c>
      <c r="B8" s="188" t="s">
        <v>206</v>
      </c>
      <c r="C8" s="187" t="s">
        <v>204</v>
      </c>
      <c r="D8" s="184">
        <v>53655.94</v>
      </c>
      <c r="E8" s="184">
        <v>52719.04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>
        <v>38.07</v>
      </c>
      <c r="Q8" s="184">
        <v>898.8300000000002</v>
      </c>
      <c r="R8" s="184">
        <v>9.389999999999999</v>
      </c>
      <c r="S8" s="184"/>
      <c r="T8" s="184">
        <v>205.53000000000003</v>
      </c>
      <c r="U8" s="184">
        <v>6.52</v>
      </c>
      <c r="V8" s="184">
        <v>45.05</v>
      </c>
      <c r="W8" s="184">
        <f>24.7-6.52</f>
        <v>18.18</v>
      </c>
      <c r="X8" s="184">
        <v>3.33</v>
      </c>
      <c r="Y8" s="184">
        <v>109.61000000000001</v>
      </c>
      <c r="Z8" s="184">
        <v>360.89</v>
      </c>
      <c r="AA8" s="189">
        <v>240.24</v>
      </c>
      <c r="AB8" s="189">
        <v>108.39</v>
      </c>
      <c r="AC8" s="189">
        <v>4.75</v>
      </c>
      <c r="AD8" s="189">
        <v>1.36</v>
      </c>
      <c r="AE8" s="189"/>
      <c r="AF8" s="189"/>
      <c r="AG8" s="189"/>
      <c r="AH8" s="189"/>
      <c r="AI8" s="189"/>
      <c r="AJ8" s="189">
        <v>0.75</v>
      </c>
      <c r="AK8" s="189"/>
      <c r="AL8" s="189"/>
      <c r="AM8" s="189">
        <v>5.4</v>
      </c>
      <c r="AN8" s="189"/>
      <c r="AO8" s="189"/>
      <c r="AP8" s="189"/>
      <c r="AQ8" s="184"/>
      <c r="AR8" s="184">
        <v>0.34</v>
      </c>
      <c r="AS8" s="184"/>
      <c r="AT8" s="184">
        <v>105.58</v>
      </c>
      <c r="AU8" s="184">
        <v>31.889999999999997</v>
      </c>
      <c r="AV8" s="184">
        <v>2.5</v>
      </c>
      <c r="AW8" s="184">
        <v>0.02</v>
      </c>
      <c r="AX8" s="184"/>
      <c r="AY8" s="184"/>
      <c r="AZ8" s="184"/>
      <c r="BA8" s="184"/>
      <c r="BB8" s="184"/>
      <c r="BC8" s="184"/>
      <c r="BD8" s="184">
        <v>936.9000000000001</v>
      </c>
      <c r="BE8" s="184">
        <v>52757.11</v>
      </c>
    </row>
    <row r="9" spans="1:57" ht="12">
      <c r="A9" s="164"/>
      <c r="B9" s="191" t="s">
        <v>217</v>
      </c>
      <c r="C9" s="164"/>
      <c r="D9" s="192"/>
      <c r="E9" s="184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84"/>
      <c r="R9" s="192"/>
      <c r="S9" s="192"/>
      <c r="T9" s="192"/>
      <c r="U9" s="192"/>
      <c r="V9" s="192"/>
      <c r="W9" s="192"/>
      <c r="X9" s="192"/>
      <c r="Y9" s="192"/>
      <c r="Z9" s="184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84"/>
      <c r="BD9" s="192"/>
      <c r="BE9" s="192"/>
    </row>
    <row r="10" spans="1:57" ht="12">
      <c r="A10" s="164" t="s">
        <v>320</v>
      </c>
      <c r="B10" s="194" t="s">
        <v>392</v>
      </c>
      <c r="C10" s="164" t="s">
        <v>364</v>
      </c>
      <c r="D10" s="192">
        <v>4700.07</v>
      </c>
      <c r="E10" s="184"/>
      <c r="F10" s="192">
        <v>4664.78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84">
        <v>35.29</v>
      </c>
      <c r="R10" s="192"/>
      <c r="S10" s="192"/>
      <c r="T10" s="192">
        <v>3.5</v>
      </c>
      <c r="U10" s="192"/>
      <c r="V10" s="192">
        <v>1.38</v>
      </c>
      <c r="W10" s="192"/>
      <c r="X10" s="192"/>
      <c r="Y10" s="192"/>
      <c r="Z10" s="184">
        <v>14.04</v>
      </c>
      <c r="AA10" s="193">
        <v>9.25</v>
      </c>
      <c r="AB10" s="193">
        <v>1.1</v>
      </c>
      <c r="AC10" s="193">
        <v>3.04</v>
      </c>
      <c r="AD10" s="193">
        <v>0.65</v>
      </c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2"/>
      <c r="AR10" s="192"/>
      <c r="AS10" s="192"/>
      <c r="AT10" s="192">
        <v>5.15</v>
      </c>
      <c r="AU10" s="192">
        <v>11.22</v>
      </c>
      <c r="AV10" s="192"/>
      <c r="AW10" s="192"/>
      <c r="AX10" s="192"/>
      <c r="AY10" s="192"/>
      <c r="AZ10" s="192"/>
      <c r="BA10" s="192"/>
      <c r="BB10" s="192"/>
      <c r="BC10" s="184"/>
      <c r="BD10" s="192">
        <v>35.29</v>
      </c>
      <c r="BE10" s="192">
        <v>4664.78</v>
      </c>
    </row>
    <row r="11" spans="1:57" ht="12">
      <c r="A11" s="164"/>
      <c r="B11" s="191" t="s">
        <v>5</v>
      </c>
      <c r="C11" s="165" t="s">
        <v>22</v>
      </c>
      <c r="D11" s="192">
        <v>3651.7</v>
      </c>
      <c r="E11" s="184"/>
      <c r="F11" s="192"/>
      <c r="G11" s="192">
        <v>3625.8599999999997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84">
        <v>25.84</v>
      </c>
      <c r="R11" s="192"/>
      <c r="S11" s="192"/>
      <c r="T11" s="192"/>
      <c r="U11" s="192"/>
      <c r="V11" s="192">
        <v>1.38</v>
      </c>
      <c r="W11" s="192"/>
      <c r="X11" s="192"/>
      <c r="Y11" s="192"/>
      <c r="Z11" s="184">
        <v>8.13</v>
      </c>
      <c r="AA11" s="193">
        <v>4.54</v>
      </c>
      <c r="AB11" s="193">
        <v>1.1</v>
      </c>
      <c r="AC11" s="193">
        <v>1.84</v>
      </c>
      <c r="AD11" s="193">
        <v>0.65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2"/>
      <c r="AR11" s="192"/>
      <c r="AS11" s="192"/>
      <c r="AT11" s="192">
        <v>5.15</v>
      </c>
      <c r="AU11" s="192">
        <v>11.18</v>
      </c>
      <c r="AV11" s="192"/>
      <c r="AW11" s="192"/>
      <c r="AX11" s="192"/>
      <c r="AY11" s="192"/>
      <c r="AZ11" s="192"/>
      <c r="BA11" s="192"/>
      <c r="BB11" s="192"/>
      <c r="BC11" s="184"/>
      <c r="BD11" s="192">
        <v>25.84</v>
      </c>
      <c r="BE11" s="192">
        <v>3625.8599999999997</v>
      </c>
    </row>
    <row r="12" spans="1:57" ht="12">
      <c r="A12" s="164" t="s">
        <v>156</v>
      </c>
      <c r="B12" s="194" t="s">
        <v>312</v>
      </c>
      <c r="C12" s="164" t="s">
        <v>118</v>
      </c>
      <c r="D12" s="192">
        <v>4097.97</v>
      </c>
      <c r="E12" s="184">
        <v>1.07</v>
      </c>
      <c r="F12" s="192"/>
      <c r="G12" s="192"/>
      <c r="H12" s="192">
        <v>3982.2900000000004</v>
      </c>
      <c r="I12" s="192"/>
      <c r="J12" s="192"/>
      <c r="K12" s="192"/>
      <c r="L12" s="192"/>
      <c r="M12" s="192"/>
      <c r="N12" s="192"/>
      <c r="O12" s="192"/>
      <c r="P12" s="192">
        <v>1.07</v>
      </c>
      <c r="Q12" s="184">
        <v>114.61000000000001</v>
      </c>
      <c r="R12" s="192">
        <v>0.02</v>
      </c>
      <c r="S12" s="192"/>
      <c r="T12" s="192">
        <v>4</v>
      </c>
      <c r="U12" s="192"/>
      <c r="V12" s="192">
        <v>23.22</v>
      </c>
      <c r="W12" s="192">
        <v>0.22</v>
      </c>
      <c r="X12" s="192"/>
      <c r="Y12" s="192">
        <v>0.84</v>
      </c>
      <c r="Z12" s="184">
        <v>21.950000000000003</v>
      </c>
      <c r="AA12" s="193">
        <v>15.14</v>
      </c>
      <c r="AB12" s="193">
        <v>5.52</v>
      </c>
      <c r="AC12" s="193">
        <v>0.21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>
        <v>1.08</v>
      </c>
      <c r="AN12" s="193"/>
      <c r="AO12" s="193"/>
      <c r="AP12" s="193"/>
      <c r="AQ12" s="192"/>
      <c r="AR12" s="192"/>
      <c r="AS12" s="192"/>
      <c r="AT12" s="192">
        <v>51.78</v>
      </c>
      <c r="AU12" s="192">
        <v>12.56</v>
      </c>
      <c r="AV12" s="192"/>
      <c r="AW12" s="192">
        <v>0.02</v>
      </c>
      <c r="AX12" s="192"/>
      <c r="AY12" s="192"/>
      <c r="AZ12" s="192"/>
      <c r="BA12" s="192"/>
      <c r="BB12" s="192"/>
      <c r="BC12" s="184"/>
      <c r="BD12" s="192">
        <v>115.67999999999999</v>
      </c>
      <c r="BE12" s="192">
        <v>3982.2900000000004</v>
      </c>
    </row>
    <row r="13" spans="1:57" ht="12">
      <c r="A13" s="164" t="s">
        <v>454</v>
      </c>
      <c r="B13" s="194" t="s">
        <v>311</v>
      </c>
      <c r="C13" s="164" t="s">
        <v>393</v>
      </c>
      <c r="D13" s="192">
        <v>10681.61</v>
      </c>
      <c r="E13" s="184">
        <v>8.06</v>
      </c>
      <c r="F13" s="192"/>
      <c r="G13" s="192"/>
      <c r="H13" s="192"/>
      <c r="I13" s="192">
        <v>10485.36</v>
      </c>
      <c r="J13" s="192"/>
      <c r="K13" s="192"/>
      <c r="L13" s="192"/>
      <c r="M13" s="192"/>
      <c r="N13" s="192"/>
      <c r="O13" s="192"/>
      <c r="P13" s="192">
        <v>8.06</v>
      </c>
      <c r="Q13" s="184">
        <v>188.18999999999997</v>
      </c>
      <c r="R13" s="192"/>
      <c r="S13" s="192"/>
      <c r="T13" s="192">
        <v>9.57</v>
      </c>
      <c r="U13" s="192">
        <v>6.52</v>
      </c>
      <c r="V13" s="192">
        <v>5</v>
      </c>
      <c r="W13" s="192">
        <f>11.99-6.52</f>
        <v>5.470000000000001</v>
      </c>
      <c r="X13" s="192"/>
      <c r="Y13" s="192">
        <v>33.29</v>
      </c>
      <c r="Z13" s="184">
        <v>99.76999999999998</v>
      </c>
      <c r="AA13" s="193">
        <v>97.33</v>
      </c>
      <c r="AB13" s="193">
        <v>0.08</v>
      </c>
      <c r="AC13" s="193">
        <v>1.3</v>
      </c>
      <c r="AD13" s="193">
        <v>0.71</v>
      </c>
      <c r="AE13" s="193"/>
      <c r="AF13" s="193"/>
      <c r="AG13" s="193"/>
      <c r="AH13" s="193"/>
      <c r="AI13" s="193"/>
      <c r="AJ13" s="193"/>
      <c r="AK13" s="193"/>
      <c r="AL13" s="193"/>
      <c r="AM13" s="193">
        <v>0.35</v>
      </c>
      <c r="AN13" s="193"/>
      <c r="AO13" s="193"/>
      <c r="AP13" s="193"/>
      <c r="AQ13" s="192"/>
      <c r="AR13" s="192"/>
      <c r="AS13" s="192"/>
      <c r="AT13" s="192">
        <v>20.11</v>
      </c>
      <c r="AU13" s="192">
        <v>5.96</v>
      </c>
      <c r="AV13" s="192">
        <v>2.5</v>
      </c>
      <c r="AW13" s="192"/>
      <c r="AX13" s="192"/>
      <c r="AY13" s="192"/>
      <c r="AZ13" s="192"/>
      <c r="BA13" s="192"/>
      <c r="BB13" s="192"/>
      <c r="BC13" s="184"/>
      <c r="BD13" s="192">
        <v>196.25</v>
      </c>
      <c r="BE13" s="192">
        <v>10485.36</v>
      </c>
    </row>
    <row r="14" spans="1:57" ht="12">
      <c r="A14" s="164" t="s">
        <v>455</v>
      </c>
      <c r="B14" s="194" t="s">
        <v>136</v>
      </c>
      <c r="C14" s="164" t="s">
        <v>262</v>
      </c>
      <c r="D14" s="192">
        <v>13151.4</v>
      </c>
      <c r="E14" s="184"/>
      <c r="F14" s="192"/>
      <c r="G14" s="192"/>
      <c r="H14" s="192"/>
      <c r="I14" s="192"/>
      <c r="J14" s="192">
        <v>13133.14</v>
      </c>
      <c r="K14" s="192"/>
      <c r="L14" s="192"/>
      <c r="M14" s="192"/>
      <c r="N14" s="192"/>
      <c r="O14" s="192"/>
      <c r="P14" s="192"/>
      <c r="Q14" s="184">
        <v>18.259999999999998</v>
      </c>
      <c r="R14" s="192"/>
      <c r="S14" s="192"/>
      <c r="T14" s="192"/>
      <c r="U14" s="192"/>
      <c r="V14" s="192"/>
      <c r="W14" s="192"/>
      <c r="X14" s="192"/>
      <c r="Y14" s="192"/>
      <c r="Z14" s="184">
        <v>7.16</v>
      </c>
      <c r="AA14" s="193">
        <v>7.16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2"/>
      <c r="AR14" s="192"/>
      <c r="AS14" s="192"/>
      <c r="AT14" s="192">
        <v>11.1</v>
      </c>
      <c r="AU14" s="192"/>
      <c r="AV14" s="192"/>
      <c r="AW14" s="192"/>
      <c r="AX14" s="192"/>
      <c r="AY14" s="192"/>
      <c r="AZ14" s="192"/>
      <c r="BA14" s="192"/>
      <c r="BB14" s="192"/>
      <c r="BC14" s="184"/>
      <c r="BD14" s="192">
        <v>18.26</v>
      </c>
      <c r="BE14" s="192">
        <v>13133.14</v>
      </c>
    </row>
    <row r="15" spans="1:57" ht="12">
      <c r="A15" s="164" t="s">
        <v>383</v>
      </c>
      <c r="B15" s="194" t="s">
        <v>296</v>
      </c>
      <c r="C15" s="164" t="s">
        <v>345</v>
      </c>
      <c r="D15" s="192">
        <v>97.13</v>
      </c>
      <c r="E15" s="184"/>
      <c r="F15" s="192"/>
      <c r="G15" s="192"/>
      <c r="H15" s="192"/>
      <c r="I15" s="192"/>
      <c r="J15" s="192"/>
      <c r="K15" s="192">
        <v>97.13</v>
      </c>
      <c r="L15" s="192"/>
      <c r="M15" s="192"/>
      <c r="N15" s="192"/>
      <c r="O15" s="192"/>
      <c r="P15" s="192"/>
      <c r="Q15" s="184"/>
      <c r="R15" s="192"/>
      <c r="S15" s="192"/>
      <c r="T15" s="192"/>
      <c r="U15" s="192"/>
      <c r="V15" s="192"/>
      <c r="W15" s="192"/>
      <c r="X15" s="192"/>
      <c r="Y15" s="192"/>
      <c r="Z15" s="184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84"/>
      <c r="BD15" s="192"/>
      <c r="BE15" s="192">
        <v>97.13</v>
      </c>
    </row>
    <row r="16" spans="1:57" ht="12">
      <c r="A16" s="164" t="s">
        <v>456</v>
      </c>
      <c r="B16" s="194" t="s">
        <v>52</v>
      </c>
      <c r="C16" s="164" t="s">
        <v>390</v>
      </c>
      <c r="D16" s="192">
        <v>20099.46</v>
      </c>
      <c r="E16" s="184">
        <v>28.34</v>
      </c>
      <c r="F16" s="192"/>
      <c r="G16" s="192"/>
      <c r="H16" s="192"/>
      <c r="I16" s="192"/>
      <c r="J16" s="192"/>
      <c r="K16" s="192"/>
      <c r="L16" s="192">
        <v>19536.1</v>
      </c>
      <c r="M16" s="192"/>
      <c r="N16" s="192"/>
      <c r="O16" s="192"/>
      <c r="P16" s="192">
        <v>28.34</v>
      </c>
      <c r="Q16" s="184">
        <v>535.02</v>
      </c>
      <c r="R16" s="192">
        <v>9.37</v>
      </c>
      <c r="S16" s="192"/>
      <c r="T16" s="192">
        <v>187.86</v>
      </c>
      <c r="U16" s="192"/>
      <c r="V16" s="192">
        <v>15.43</v>
      </c>
      <c r="W16" s="192">
        <v>12.49</v>
      </c>
      <c r="X16" s="192">
        <v>3.33</v>
      </c>
      <c r="Y16" s="192">
        <v>75.48</v>
      </c>
      <c r="Z16" s="184">
        <v>215.9</v>
      </c>
      <c r="AA16" s="193">
        <v>109.42</v>
      </c>
      <c r="AB16" s="193">
        <v>101.56</v>
      </c>
      <c r="AC16" s="193">
        <v>0.2</v>
      </c>
      <c r="AD16" s="193"/>
      <c r="AE16" s="193"/>
      <c r="AF16" s="193"/>
      <c r="AG16" s="193"/>
      <c r="AH16" s="193"/>
      <c r="AI16" s="193"/>
      <c r="AJ16" s="193">
        <v>0.75</v>
      </c>
      <c r="AK16" s="193"/>
      <c r="AL16" s="193"/>
      <c r="AM16" s="193">
        <v>3.97</v>
      </c>
      <c r="AN16" s="193"/>
      <c r="AO16" s="193"/>
      <c r="AP16" s="193"/>
      <c r="AQ16" s="192"/>
      <c r="AR16" s="192"/>
      <c r="AS16" s="192"/>
      <c r="AT16" s="192">
        <v>14.66</v>
      </c>
      <c r="AU16" s="192">
        <v>0.5</v>
      </c>
      <c r="AV16" s="192"/>
      <c r="AW16" s="192"/>
      <c r="AX16" s="192"/>
      <c r="AY16" s="192"/>
      <c r="AZ16" s="192"/>
      <c r="BA16" s="192"/>
      <c r="BB16" s="192"/>
      <c r="BC16" s="184"/>
      <c r="BD16" s="192">
        <v>563.36</v>
      </c>
      <c r="BE16" s="192">
        <v>19536.1</v>
      </c>
    </row>
    <row r="17" spans="1:57" ht="24">
      <c r="A17" s="164"/>
      <c r="B17" s="191" t="s">
        <v>387</v>
      </c>
      <c r="C17" s="165" t="s">
        <v>434</v>
      </c>
      <c r="D17" s="192">
        <v>1091.83</v>
      </c>
      <c r="E17" s="184"/>
      <c r="F17" s="192"/>
      <c r="G17" s="192"/>
      <c r="H17" s="192"/>
      <c r="I17" s="192"/>
      <c r="J17" s="192"/>
      <c r="K17" s="192"/>
      <c r="L17" s="192"/>
      <c r="M17" s="192">
        <v>1091.83</v>
      </c>
      <c r="N17" s="192"/>
      <c r="O17" s="192"/>
      <c r="P17" s="192"/>
      <c r="Q17" s="184"/>
      <c r="R17" s="192"/>
      <c r="S17" s="192"/>
      <c r="T17" s="192"/>
      <c r="U17" s="192"/>
      <c r="V17" s="192"/>
      <c r="W17" s="192"/>
      <c r="X17" s="192"/>
      <c r="Y17" s="192"/>
      <c r="Z17" s="184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84"/>
      <c r="BD17" s="192"/>
      <c r="BE17" s="192">
        <v>1091.83</v>
      </c>
    </row>
    <row r="18" spans="1:57" ht="12">
      <c r="A18" s="164" t="s">
        <v>457</v>
      </c>
      <c r="B18" s="194" t="s">
        <v>152</v>
      </c>
      <c r="C18" s="164" t="s">
        <v>259</v>
      </c>
      <c r="D18" s="192">
        <v>778.82</v>
      </c>
      <c r="E18" s="184">
        <v>0.6</v>
      </c>
      <c r="F18" s="192"/>
      <c r="G18" s="192"/>
      <c r="H18" s="192"/>
      <c r="I18" s="192"/>
      <c r="J18" s="192"/>
      <c r="K18" s="192"/>
      <c r="L18" s="192"/>
      <c r="M18" s="192"/>
      <c r="N18" s="192">
        <v>770.7600000000001</v>
      </c>
      <c r="O18" s="192"/>
      <c r="P18" s="192">
        <v>0.6</v>
      </c>
      <c r="Q18" s="184">
        <v>7.459999999999999</v>
      </c>
      <c r="R18" s="192"/>
      <c r="S18" s="192"/>
      <c r="T18" s="192">
        <v>0.6</v>
      </c>
      <c r="U18" s="192"/>
      <c r="V18" s="192">
        <v>0.02</v>
      </c>
      <c r="W18" s="192"/>
      <c r="X18" s="192"/>
      <c r="Y18" s="192"/>
      <c r="Z18" s="184">
        <v>2.07</v>
      </c>
      <c r="AA18" s="193">
        <v>1.94</v>
      </c>
      <c r="AB18" s="193">
        <v>0.13</v>
      </c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2"/>
      <c r="AR18" s="192">
        <v>0.34</v>
      </c>
      <c r="AS18" s="192"/>
      <c r="AT18" s="192">
        <v>2.78</v>
      </c>
      <c r="AU18" s="192">
        <v>1.65</v>
      </c>
      <c r="AV18" s="192"/>
      <c r="AW18" s="192"/>
      <c r="AX18" s="192"/>
      <c r="AY18" s="192"/>
      <c r="AZ18" s="192"/>
      <c r="BA18" s="192"/>
      <c r="BB18" s="192"/>
      <c r="BC18" s="184"/>
      <c r="BD18" s="192">
        <v>8.06</v>
      </c>
      <c r="BE18" s="192">
        <v>770.7600000000001</v>
      </c>
    </row>
    <row r="19" spans="1:57" ht="12">
      <c r="A19" s="164" t="s">
        <v>375</v>
      </c>
      <c r="B19" s="194" t="s">
        <v>335</v>
      </c>
      <c r="C19" s="164" t="s">
        <v>130</v>
      </c>
      <c r="D19" s="192"/>
      <c r="E19" s="184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84"/>
      <c r="R19" s="192"/>
      <c r="S19" s="192"/>
      <c r="T19" s="192"/>
      <c r="U19" s="192"/>
      <c r="V19" s="192"/>
      <c r="W19" s="192"/>
      <c r="X19" s="192"/>
      <c r="Y19" s="192"/>
      <c r="Z19" s="184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84"/>
      <c r="BD19" s="192"/>
      <c r="BE19" s="192"/>
    </row>
    <row r="20" spans="1:57" ht="12">
      <c r="A20" s="164" t="s">
        <v>458</v>
      </c>
      <c r="B20" s="194" t="s">
        <v>235</v>
      </c>
      <c r="C20" s="164" t="s">
        <v>415</v>
      </c>
      <c r="D20" s="192">
        <v>49.49</v>
      </c>
      <c r="E20" s="184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>
        <v>49.49</v>
      </c>
      <c r="Q20" s="184"/>
      <c r="R20" s="192"/>
      <c r="S20" s="192"/>
      <c r="T20" s="192"/>
      <c r="U20" s="192"/>
      <c r="V20" s="192"/>
      <c r="W20" s="192"/>
      <c r="X20" s="192"/>
      <c r="Y20" s="192"/>
      <c r="Z20" s="184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84"/>
      <c r="BD20" s="192"/>
      <c r="BE20" s="192">
        <v>87.56</v>
      </c>
    </row>
    <row r="21" spans="1:57" s="190" customFormat="1" ht="24">
      <c r="A21" s="187">
        <v>2</v>
      </c>
      <c r="B21" s="188" t="s">
        <v>70</v>
      </c>
      <c r="C21" s="187" t="s">
        <v>327</v>
      </c>
      <c r="D21" s="184">
        <v>7129.95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>
        <v>7034.66</v>
      </c>
      <c r="R21" s="184"/>
      <c r="S21" s="184"/>
      <c r="T21" s="184">
        <v>15.180000000000001</v>
      </c>
      <c r="U21" s="184"/>
      <c r="V21" s="184">
        <v>4.3100000000000005</v>
      </c>
      <c r="W21" s="184"/>
      <c r="X21" s="184"/>
      <c r="Y21" s="184">
        <v>1.38</v>
      </c>
      <c r="Z21" s="184">
        <v>65.8</v>
      </c>
      <c r="AA21" s="189">
        <v>36.05</v>
      </c>
      <c r="AB21" s="189">
        <v>28.910000000000004</v>
      </c>
      <c r="AC21" s="189">
        <v>0.4</v>
      </c>
      <c r="AD21" s="189">
        <v>0.25</v>
      </c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>
        <v>0.19</v>
      </c>
      <c r="AQ21" s="184"/>
      <c r="AR21" s="184"/>
      <c r="AS21" s="184"/>
      <c r="AT21" s="184">
        <v>4.75</v>
      </c>
      <c r="AU21" s="184">
        <v>3.51</v>
      </c>
      <c r="AV21" s="184">
        <v>0.36</v>
      </c>
      <c r="AW21" s="184"/>
      <c r="AX21" s="184"/>
      <c r="AY21" s="184"/>
      <c r="AZ21" s="184"/>
      <c r="BA21" s="184"/>
      <c r="BB21" s="184"/>
      <c r="BC21" s="184"/>
      <c r="BD21" s="184">
        <v>95.28999999999999</v>
      </c>
      <c r="BE21" s="184">
        <v>8092.259999999999</v>
      </c>
    </row>
    <row r="22" spans="1:57" ht="12">
      <c r="A22" s="164"/>
      <c r="B22" s="191" t="s">
        <v>217</v>
      </c>
      <c r="C22" s="164"/>
      <c r="D22" s="192"/>
      <c r="E22" s="184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84"/>
      <c r="R22" s="192"/>
      <c r="S22" s="192"/>
      <c r="T22" s="192"/>
      <c r="U22" s="192"/>
      <c r="V22" s="192"/>
      <c r="W22" s="192"/>
      <c r="X22" s="192"/>
      <c r="Y22" s="192"/>
      <c r="Z22" s="184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84"/>
      <c r="BD22" s="192"/>
      <c r="BE22" s="192"/>
    </row>
    <row r="23" spans="1:57" ht="12">
      <c r="A23" s="164" t="s">
        <v>321</v>
      </c>
      <c r="B23" s="194" t="s">
        <v>13</v>
      </c>
      <c r="C23" s="164" t="s">
        <v>121</v>
      </c>
      <c r="D23" s="192">
        <v>127.23</v>
      </c>
      <c r="E23" s="184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84"/>
      <c r="R23" s="192">
        <v>127.23</v>
      </c>
      <c r="S23" s="192"/>
      <c r="T23" s="192"/>
      <c r="U23" s="192"/>
      <c r="V23" s="192"/>
      <c r="W23" s="192"/>
      <c r="X23" s="192"/>
      <c r="Y23" s="192"/>
      <c r="Z23" s="184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84"/>
      <c r="BD23" s="192"/>
      <c r="BE23" s="192">
        <v>136.62</v>
      </c>
    </row>
    <row r="24" spans="1:57" ht="12">
      <c r="A24" s="164" t="s">
        <v>157</v>
      </c>
      <c r="B24" s="194" t="s">
        <v>369</v>
      </c>
      <c r="C24" s="164" t="s">
        <v>249</v>
      </c>
      <c r="D24" s="192">
        <v>4.05</v>
      </c>
      <c r="E24" s="184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84"/>
      <c r="R24" s="192"/>
      <c r="S24" s="192">
        <v>4.05</v>
      </c>
      <c r="T24" s="192"/>
      <c r="U24" s="192"/>
      <c r="V24" s="192"/>
      <c r="W24" s="192"/>
      <c r="X24" s="192"/>
      <c r="Y24" s="192"/>
      <c r="Z24" s="184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84"/>
      <c r="BD24" s="192"/>
      <c r="BE24" s="192">
        <v>4.05</v>
      </c>
    </row>
    <row r="25" spans="1:57" ht="12">
      <c r="A25" s="164" t="s">
        <v>459</v>
      </c>
      <c r="B25" s="194" t="s">
        <v>166</v>
      </c>
      <c r="C25" s="164" t="s">
        <v>184</v>
      </c>
      <c r="D25" s="192">
        <v>38.12</v>
      </c>
      <c r="E25" s="184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84"/>
      <c r="R25" s="192"/>
      <c r="S25" s="192"/>
      <c r="T25" s="192">
        <v>38.12</v>
      </c>
      <c r="U25" s="192"/>
      <c r="V25" s="192"/>
      <c r="W25" s="192"/>
      <c r="X25" s="192"/>
      <c r="Y25" s="192"/>
      <c r="Z25" s="184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84"/>
      <c r="BD25" s="192"/>
      <c r="BE25" s="192">
        <v>258.84</v>
      </c>
    </row>
    <row r="26" spans="1:57" ht="12">
      <c r="A26" s="164" t="s">
        <v>460</v>
      </c>
      <c r="B26" s="194" t="s">
        <v>207</v>
      </c>
      <c r="C26" s="164" t="s">
        <v>414</v>
      </c>
      <c r="D26" s="192">
        <v>1.96</v>
      </c>
      <c r="E26" s="184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84"/>
      <c r="R26" s="192"/>
      <c r="S26" s="192"/>
      <c r="T26" s="192"/>
      <c r="U26" s="192">
        <v>1.96</v>
      </c>
      <c r="V26" s="192"/>
      <c r="W26" s="192"/>
      <c r="X26" s="192"/>
      <c r="Y26" s="192"/>
      <c r="Z26" s="184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84"/>
      <c r="BD26" s="192"/>
      <c r="BE26" s="192">
        <f>1.96+6.52</f>
        <v>8.48</v>
      </c>
    </row>
    <row r="27" spans="1:57" ht="12">
      <c r="A27" s="164" t="s">
        <v>461</v>
      </c>
      <c r="B27" s="194" t="s">
        <v>174</v>
      </c>
      <c r="C27" s="164" t="s">
        <v>95</v>
      </c>
      <c r="D27" s="192">
        <v>92.45</v>
      </c>
      <c r="E27" s="184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84">
        <v>1.8399999999999999</v>
      </c>
      <c r="R27" s="192"/>
      <c r="S27" s="192"/>
      <c r="T27" s="192">
        <v>1.2</v>
      </c>
      <c r="U27" s="192"/>
      <c r="V27" s="192">
        <v>90.61</v>
      </c>
      <c r="W27" s="192"/>
      <c r="X27" s="192"/>
      <c r="Y27" s="192"/>
      <c r="Z27" s="184">
        <v>0.14</v>
      </c>
      <c r="AA27" s="193">
        <v>0.14</v>
      </c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84"/>
      <c r="BD27" s="192">
        <v>1.84</v>
      </c>
      <c r="BE27" s="192">
        <v>144.85</v>
      </c>
    </row>
    <row r="28" spans="1:57" ht="12">
      <c r="A28" s="164" t="s">
        <v>462</v>
      </c>
      <c r="B28" s="194" t="s">
        <v>73</v>
      </c>
      <c r="C28" s="164" t="s">
        <v>309</v>
      </c>
      <c r="D28" s="192">
        <v>21.68</v>
      </c>
      <c r="E28" s="184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84">
        <v>0.1</v>
      </c>
      <c r="R28" s="192"/>
      <c r="S28" s="192"/>
      <c r="T28" s="192"/>
      <c r="U28" s="192"/>
      <c r="V28" s="192"/>
      <c r="W28" s="192">
        <v>21.58</v>
      </c>
      <c r="X28" s="192"/>
      <c r="Y28" s="192"/>
      <c r="Z28" s="184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2"/>
      <c r="AR28" s="192"/>
      <c r="AS28" s="192"/>
      <c r="AT28" s="192"/>
      <c r="AU28" s="192">
        <v>0.1</v>
      </c>
      <c r="AV28" s="192"/>
      <c r="AW28" s="192"/>
      <c r="AX28" s="192"/>
      <c r="AY28" s="192"/>
      <c r="AZ28" s="192"/>
      <c r="BA28" s="192"/>
      <c r="BB28" s="192"/>
      <c r="BC28" s="184"/>
      <c r="BD28" s="192">
        <v>0.1</v>
      </c>
      <c r="BE28" s="192">
        <f>46.28-6.52</f>
        <v>39.760000000000005</v>
      </c>
    </row>
    <row r="29" spans="1:57" ht="12">
      <c r="A29" s="164" t="s">
        <v>463</v>
      </c>
      <c r="B29" s="194" t="s">
        <v>298</v>
      </c>
      <c r="C29" s="164" t="s">
        <v>64</v>
      </c>
      <c r="D29" s="192">
        <v>217.79</v>
      </c>
      <c r="E29" s="184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84">
        <v>0.45</v>
      </c>
      <c r="R29" s="192"/>
      <c r="S29" s="192"/>
      <c r="T29" s="192"/>
      <c r="U29" s="192"/>
      <c r="V29" s="192"/>
      <c r="W29" s="192"/>
      <c r="X29" s="192">
        <v>217.34</v>
      </c>
      <c r="Y29" s="192"/>
      <c r="Z29" s="184">
        <v>0.45</v>
      </c>
      <c r="AA29" s="193">
        <v>0.45</v>
      </c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84"/>
      <c r="BD29" s="192">
        <v>0.45</v>
      </c>
      <c r="BE29" s="192">
        <v>240.51</v>
      </c>
    </row>
    <row r="30" spans="1:57" ht="12">
      <c r="A30" s="164" t="s">
        <v>464</v>
      </c>
      <c r="B30" s="194" t="s">
        <v>221</v>
      </c>
      <c r="C30" s="164" t="s">
        <v>168</v>
      </c>
      <c r="D30" s="192">
        <v>13.56</v>
      </c>
      <c r="E30" s="184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84"/>
      <c r="R30" s="192"/>
      <c r="S30" s="192"/>
      <c r="T30" s="192"/>
      <c r="U30" s="192"/>
      <c r="V30" s="192"/>
      <c r="W30" s="192"/>
      <c r="X30" s="192"/>
      <c r="Y30" s="192">
        <v>13.56</v>
      </c>
      <c r="Z30" s="184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84"/>
      <c r="BD30" s="192"/>
      <c r="BE30" s="192">
        <v>136.01</v>
      </c>
    </row>
    <row r="31" spans="1:57" s="190" customFormat="1" ht="24">
      <c r="A31" s="163" t="s">
        <v>465</v>
      </c>
      <c r="B31" s="195" t="s">
        <v>135</v>
      </c>
      <c r="C31" s="163" t="s">
        <v>438</v>
      </c>
      <c r="D31" s="184">
        <v>3754.61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>
        <v>49.91</v>
      </c>
      <c r="R31" s="184"/>
      <c r="S31" s="184"/>
      <c r="T31" s="184">
        <v>11.180000000000001</v>
      </c>
      <c r="U31" s="184"/>
      <c r="V31" s="184">
        <v>3.39</v>
      </c>
      <c r="W31" s="184"/>
      <c r="X31" s="184"/>
      <c r="Y31" s="184">
        <v>0.03</v>
      </c>
      <c r="Z31" s="184">
        <v>3704.7</v>
      </c>
      <c r="AA31" s="189">
        <v>26.17</v>
      </c>
      <c r="AB31" s="189">
        <v>2.03</v>
      </c>
      <c r="AC31" s="189">
        <v>0.4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4"/>
      <c r="AR31" s="184"/>
      <c r="AS31" s="184"/>
      <c r="AT31" s="184">
        <v>4.75</v>
      </c>
      <c r="AU31" s="184">
        <v>1.96</v>
      </c>
      <c r="AV31" s="184"/>
      <c r="AW31" s="184"/>
      <c r="AX31" s="184"/>
      <c r="AY31" s="184"/>
      <c r="AZ31" s="184"/>
      <c r="BA31" s="184"/>
      <c r="BB31" s="184"/>
      <c r="BC31" s="184"/>
      <c r="BD31" s="184">
        <v>49.91</v>
      </c>
      <c r="BE31" s="184">
        <v>4152.820000000001</v>
      </c>
    </row>
    <row r="32" spans="1:57" ht="12">
      <c r="A32" s="164"/>
      <c r="B32" s="191" t="s">
        <v>217</v>
      </c>
      <c r="C32" s="164"/>
      <c r="D32" s="192"/>
      <c r="E32" s="184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84"/>
      <c r="R32" s="192"/>
      <c r="S32" s="192"/>
      <c r="T32" s="192"/>
      <c r="U32" s="192"/>
      <c r="V32" s="192"/>
      <c r="W32" s="192"/>
      <c r="X32" s="192"/>
      <c r="Y32" s="192"/>
      <c r="Z32" s="184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84"/>
      <c r="BD32" s="192"/>
      <c r="BE32" s="192"/>
    </row>
    <row r="33" spans="1:57" ht="12">
      <c r="A33" s="164" t="s">
        <v>258</v>
      </c>
      <c r="B33" s="194" t="s">
        <v>85</v>
      </c>
      <c r="C33" s="164" t="s">
        <v>21</v>
      </c>
      <c r="D33" s="192">
        <v>2062.61</v>
      </c>
      <c r="E33" s="184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84">
        <v>35.559999999999995</v>
      </c>
      <c r="R33" s="192"/>
      <c r="S33" s="192"/>
      <c r="T33" s="192">
        <v>5.32</v>
      </c>
      <c r="U33" s="192"/>
      <c r="V33" s="192">
        <v>3.12</v>
      </c>
      <c r="W33" s="192"/>
      <c r="X33" s="192"/>
      <c r="Y33" s="192"/>
      <c r="Z33" s="184">
        <v>23.93</v>
      </c>
      <c r="AA33" s="193">
        <v>2027.0500000000002</v>
      </c>
      <c r="AB33" s="193">
        <v>1.29</v>
      </c>
      <c r="AC33" s="193">
        <v>0.2</v>
      </c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2"/>
      <c r="AR33" s="192"/>
      <c r="AS33" s="192"/>
      <c r="AT33" s="192">
        <v>2.19</v>
      </c>
      <c r="AU33" s="192">
        <v>1</v>
      </c>
      <c r="AV33" s="192"/>
      <c r="AW33" s="192"/>
      <c r="AX33" s="192"/>
      <c r="AY33" s="192"/>
      <c r="AZ33" s="192"/>
      <c r="BA33" s="192"/>
      <c r="BB33" s="192"/>
      <c r="BC33" s="184"/>
      <c r="BD33" s="192">
        <v>35.56</v>
      </c>
      <c r="BE33" s="192">
        <v>2317.1800000000003</v>
      </c>
    </row>
    <row r="34" spans="1:57" ht="12">
      <c r="A34" s="164" t="s">
        <v>258</v>
      </c>
      <c r="B34" s="194" t="s">
        <v>58</v>
      </c>
      <c r="C34" s="164" t="s">
        <v>212</v>
      </c>
      <c r="D34" s="192">
        <v>933.76</v>
      </c>
      <c r="E34" s="184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84">
        <v>8.559999999999999</v>
      </c>
      <c r="R34" s="192"/>
      <c r="S34" s="192"/>
      <c r="T34" s="192">
        <v>4.3</v>
      </c>
      <c r="U34" s="192"/>
      <c r="V34" s="192">
        <v>0.18</v>
      </c>
      <c r="W34" s="192"/>
      <c r="X34" s="192"/>
      <c r="Y34" s="192">
        <v>0.03</v>
      </c>
      <c r="Z34" s="184">
        <v>1.98</v>
      </c>
      <c r="AA34" s="193">
        <v>1.05</v>
      </c>
      <c r="AB34" s="193">
        <v>925.2</v>
      </c>
      <c r="AC34" s="193">
        <v>0.2</v>
      </c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2"/>
      <c r="AR34" s="192"/>
      <c r="AS34" s="192"/>
      <c r="AT34" s="192">
        <v>1.21</v>
      </c>
      <c r="AU34" s="192">
        <v>0.86</v>
      </c>
      <c r="AV34" s="192"/>
      <c r="AW34" s="192"/>
      <c r="AX34" s="192"/>
      <c r="AY34" s="192"/>
      <c r="AZ34" s="192"/>
      <c r="BA34" s="192"/>
      <c r="BB34" s="192"/>
      <c r="BC34" s="184"/>
      <c r="BD34" s="192">
        <v>8.56</v>
      </c>
      <c r="BE34" s="192">
        <v>1069.8500000000001</v>
      </c>
    </row>
    <row r="35" spans="1:57" ht="12">
      <c r="A35" s="164" t="s">
        <v>258</v>
      </c>
      <c r="B35" s="194" t="s">
        <v>399</v>
      </c>
      <c r="C35" s="164" t="s">
        <v>106</v>
      </c>
      <c r="D35" s="192">
        <v>3.93</v>
      </c>
      <c r="E35" s="184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84"/>
      <c r="R35" s="192"/>
      <c r="S35" s="192"/>
      <c r="T35" s="192"/>
      <c r="U35" s="192"/>
      <c r="V35" s="192"/>
      <c r="W35" s="192"/>
      <c r="X35" s="192"/>
      <c r="Y35" s="192"/>
      <c r="Z35" s="184"/>
      <c r="AA35" s="193"/>
      <c r="AB35" s="193"/>
      <c r="AC35" s="193">
        <v>3.93</v>
      </c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84"/>
      <c r="BD35" s="192"/>
      <c r="BE35" s="192">
        <v>9.18</v>
      </c>
    </row>
    <row r="36" spans="1:57" ht="12">
      <c r="A36" s="164" t="s">
        <v>258</v>
      </c>
      <c r="B36" s="194" t="s">
        <v>380</v>
      </c>
      <c r="C36" s="164" t="s">
        <v>402</v>
      </c>
      <c r="D36" s="192">
        <v>9.37</v>
      </c>
      <c r="E36" s="184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84">
        <v>0.17</v>
      </c>
      <c r="R36" s="192"/>
      <c r="S36" s="192"/>
      <c r="T36" s="192"/>
      <c r="U36" s="192"/>
      <c r="V36" s="192"/>
      <c r="W36" s="192"/>
      <c r="X36" s="192"/>
      <c r="Y36" s="192"/>
      <c r="Z36" s="184">
        <v>0.07</v>
      </c>
      <c r="AA36" s="193">
        <v>0.07</v>
      </c>
      <c r="AB36" s="193"/>
      <c r="AC36" s="193"/>
      <c r="AD36" s="193">
        <v>9.2</v>
      </c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2"/>
      <c r="AR36" s="192"/>
      <c r="AS36" s="192"/>
      <c r="AT36" s="192"/>
      <c r="AU36" s="192">
        <v>0.1</v>
      </c>
      <c r="AV36" s="192"/>
      <c r="AW36" s="192"/>
      <c r="AX36" s="192"/>
      <c r="AY36" s="192"/>
      <c r="AZ36" s="192"/>
      <c r="BA36" s="192"/>
      <c r="BB36" s="192"/>
      <c r="BC36" s="184"/>
      <c r="BD36" s="192">
        <v>0.17</v>
      </c>
      <c r="BE36" s="192">
        <v>10.809999999999999</v>
      </c>
    </row>
    <row r="37" spans="1:57" ht="12">
      <c r="A37" s="164" t="s">
        <v>258</v>
      </c>
      <c r="B37" s="194" t="s">
        <v>97</v>
      </c>
      <c r="C37" s="164" t="s">
        <v>266</v>
      </c>
      <c r="D37" s="192">
        <v>101.89</v>
      </c>
      <c r="E37" s="184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84">
        <v>0.95</v>
      </c>
      <c r="R37" s="192"/>
      <c r="S37" s="192"/>
      <c r="T37" s="192"/>
      <c r="U37" s="192"/>
      <c r="V37" s="192"/>
      <c r="W37" s="192"/>
      <c r="X37" s="192"/>
      <c r="Y37" s="192"/>
      <c r="Z37" s="184">
        <v>0.95</v>
      </c>
      <c r="AA37" s="193">
        <v>0.95</v>
      </c>
      <c r="AB37" s="193"/>
      <c r="AC37" s="193"/>
      <c r="AD37" s="193"/>
      <c r="AE37" s="193">
        <v>100.94</v>
      </c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84"/>
      <c r="BD37" s="192">
        <v>0.95</v>
      </c>
      <c r="BE37" s="192">
        <v>100.94</v>
      </c>
    </row>
    <row r="38" spans="1:57" ht="12">
      <c r="A38" s="164" t="s">
        <v>258</v>
      </c>
      <c r="B38" s="194" t="s">
        <v>115</v>
      </c>
      <c r="C38" s="164" t="s">
        <v>219</v>
      </c>
      <c r="D38" s="192">
        <v>61.35</v>
      </c>
      <c r="E38" s="184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84">
        <v>1.15</v>
      </c>
      <c r="R38" s="192"/>
      <c r="S38" s="192"/>
      <c r="T38" s="192"/>
      <c r="U38" s="192"/>
      <c r="V38" s="192"/>
      <c r="W38" s="192"/>
      <c r="X38" s="192"/>
      <c r="Y38" s="192"/>
      <c r="Z38" s="184"/>
      <c r="AA38" s="193"/>
      <c r="AB38" s="193"/>
      <c r="AC38" s="193"/>
      <c r="AD38" s="193"/>
      <c r="AE38" s="193"/>
      <c r="AF38" s="193">
        <v>60.2</v>
      </c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2"/>
      <c r="AR38" s="192"/>
      <c r="AS38" s="192"/>
      <c r="AT38" s="192">
        <v>1.15</v>
      </c>
      <c r="AU38" s="192"/>
      <c r="AV38" s="192"/>
      <c r="AW38" s="192"/>
      <c r="AX38" s="192"/>
      <c r="AY38" s="192"/>
      <c r="AZ38" s="192"/>
      <c r="BA38" s="192"/>
      <c r="BB38" s="192"/>
      <c r="BC38" s="184"/>
      <c r="BD38" s="192">
        <v>1.15</v>
      </c>
      <c r="BE38" s="192">
        <v>60.2</v>
      </c>
    </row>
    <row r="39" spans="1:57" ht="12">
      <c r="A39" s="164" t="s">
        <v>258</v>
      </c>
      <c r="B39" s="194" t="s">
        <v>44</v>
      </c>
      <c r="C39" s="164" t="s">
        <v>398</v>
      </c>
      <c r="D39" s="192">
        <v>14.98</v>
      </c>
      <c r="E39" s="184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84"/>
      <c r="R39" s="192"/>
      <c r="S39" s="192"/>
      <c r="T39" s="192"/>
      <c r="U39" s="192"/>
      <c r="V39" s="192"/>
      <c r="W39" s="192"/>
      <c r="X39" s="192"/>
      <c r="Y39" s="192"/>
      <c r="Z39" s="184"/>
      <c r="AA39" s="193"/>
      <c r="AB39" s="193"/>
      <c r="AC39" s="193"/>
      <c r="AD39" s="193"/>
      <c r="AE39" s="193"/>
      <c r="AF39" s="193"/>
      <c r="AG39" s="193">
        <v>14.98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84"/>
      <c r="BD39" s="192"/>
      <c r="BE39" s="192">
        <v>14.98</v>
      </c>
    </row>
    <row r="40" spans="1:57" ht="12">
      <c r="A40" s="164" t="s">
        <v>258</v>
      </c>
      <c r="B40" s="194" t="s">
        <v>200</v>
      </c>
      <c r="C40" s="164" t="s">
        <v>107</v>
      </c>
      <c r="D40" s="192">
        <v>1.34</v>
      </c>
      <c r="E40" s="184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84"/>
      <c r="R40" s="192"/>
      <c r="S40" s="192"/>
      <c r="T40" s="192"/>
      <c r="U40" s="192"/>
      <c r="V40" s="192"/>
      <c r="W40" s="192"/>
      <c r="X40" s="192"/>
      <c r="Y40" s="192"/>
      <c r="Z40" s="184"/>
      <c r="AA40" s="193"/>
      <c r="AB40" s="193"/>
      <c r="AC40" s="193"/>
      <c r="AD40" s="193"/>
      <c r="AE40" s="193"/>
      <c r="AF40" s="193"/>
      <c r="AG40" s="193"/>
      <c r="AH40" s="193">
        <v>1.34</v>
      </c>
      <c r="AI40" s="193"/>
      <c r="AJ40" s="193"/>
      <c r="AK40" s="193"/>
      <c r="AL40" s="193"/>
      <c r="AM40" s="193"/>
      <c r="AN40" s="193"/>
      <c r="AO40" s="193"/>
      <c r="AP40" s="193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84"/>
      <c r="BD40" s="192"/>
      <c r="BE40" s="192">
        <v>1.34</v>
      </c>
    </row>
    <row r="41" spans="1:57" ht="12">
      <c r="A41" s="164" t="s">
        <v>258</v>
      </c>
      <c r="B41" s="194" t="s">
        <v>228</v>
      </c>
      <c r="C41" s="164" t="s">
        <v>66</v>
      </c>
      <c r="D41" s="192">
        <v>1.11</v>
      </c>
      <c r="E41" s="184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84"/>
      <c r="R41" s="192"/>
      <c r="S41" s="192"/>
      <c r="T41" s="192"/>
      <c r="U41" s="192"/>
      <c r="V41" s="192"/>
      <c r="W41" s="192"/>
      <c r="X41" s="192"/>
      <c r="Y41" s="192"/>
      <c r="Z41" s="184"/>
      <c r="AA41" s="193"/>
      <c r="AB41" s="193"/>
      <c r="AC41" s="193"/>
      <c r="AD41" s="193"/>
      <c r="AE41" s="193"/>
      <c r="AF41" s="193"/>
      <c r="AG41" s="193"/>
      <c r="AH41" s="193"/>
      <c r="AI41" s="193">
        <v>1.11</v>
      </c>
      <c r="AJ41" s="193"/>
      <c r="AK41" s="193"/>
      <c r="AL41" s="193"/>
      <c r="AM41" s="193"/>
      <c r="AN41" s="193"/>
      <c r="AO41" s="193"/>
      <c r="AP41" s="193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84"/>
      <c r="BD41" s="192"/>
      <c r="BE41" s="192">
        <v>1.11</v>
      </c>
    </row>
    <row r="42" spans="1:57" ht="12">
      <c r="A42" s="164" t="s">
        <v>258</v>
      </c>
      <c r="B42" s="194" t="s">
        <v>164</v>
      </c>
      <c r="C42" s="164" t="s">
        <v>60</v>
      </c>
      <c r="D42" s="192">
        <v>12.82</v>
      </c>
      <c r="E42" s="184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84"/>
      <c r="R42" s="192"/>
      <c r="S42" s="192"/>
      <c r="T42" s="192"/>
      <c r="U42" s="192"/>
      <c r="V42" s="192"/>
      <c r="W42" s="192"/>
      <c r="X42" s="192"/>
      <c r="Y42" s="192"/>
      <c r="Z42" s="184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>
        <v>12.82</v>
      </c>
      <c r="AK42" s="193"/>
      <c r="AL42" s="193"/>
      <c r="AM42" s="193"/>
      <c r="AN42" s="193"/>
      <c r="AO42" s="193"/>
      <c r="AP42" s="193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84"/>
      <c r="BD42" s="192"/>
      <c r="BE42" s="192">
        <v>13.57</v>
      </c>
    </row>
    <row r="43" spans="1:57" ht="12">
      <c r="A43" s="164" t="s">
        <v>258</v>
      </c>
      <c r="B43" s="194" t="s">
        <v>280</v>
      </c>
      <c r="C43" s="164" t="s">
        <v>442</v>
      </c>
      <c r="D43" s="192">
        <v>8.89</v>
      </c>
      <c r="E43" s="184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84"/>
      <c r="R43" s="192"/>
      <c r="S43" s="192"/>
      <c r="T43" s="192"/>
      <c r="U43" s="192"/>
      <c r="V43" s="192"/>
      <c r="W43" s="192"/>
      <c r="X43" s="192"/>
      <c r="Y43" s="192"/>
      <c r="Z43" s="184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>
        <v>8.89</v>
      </c>
      <c r="AL43" s="193"/>
      <c r="AM43" s="193"/>
      <c r="AN43" s="193"/>
      <c r="AO43" s="193"/>
      <c r="AP43" s="193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84"/>
      <c r="BD43" s="192"/>
      <c r="BE43" s="192">
        <v>8.89</v>
      </c>
    </row>
    <row r="44" spans="1:57" ht="12" hidden="1">
      <c r="A44" s="164" t="s">
        <v>258</v>
      </c>
      <c r="B44" s="194" t="s">
        <v>361</v>
      </c>
      <c r="C44" s="164" t="s">
        <v>301</v>
      </c>
      <c r="D44" s="192"/>
      <c r="E44" s="184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84"/>
      <c r="R44" s="192"/>
      <c r="S44" s="192"/>
      <c r="T44" s="192"/>
      <c r="U44" s="192"/>
      <c r="V44" s="192"/>
      <c r="W44" s="192"/>
      <c r="X44" s="192"/>
      <c r="Y44" s="192"/>
      <c r="Z44" s="184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84"/>
      <c r="BD44" s="192"/>
      <c r="BE44" s="192"/>
    </row>
    <row r="45" spans="1:57" ht="24">
      <c r="A45" s="164" t="s">
        <v>258</v>
      </c>
      <c r="B45" s="194" t="s">
        <v>332</v>
      </c>
      <c r="C45" s="164" t="s">
        <v>10</v>
      </c>
      <c r="D45" s="192">
        <v>536.42</v>
      </c>
      <c r="E45" s="184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84">
        <v>3.5199999999999996</v>
      </c>
      <c r="R45" s="192"/>
      <c r="S45" s="192"/>
      <c r="T45" s="192">
        <v>1.56</v>
      </c>
      <c r="U45" s="192"/>
      <c r="V45" s="192">
        <v>0.09</v>
      </c>
      <c r="W45" s="192"/>
      <c r="X45" s="192"/>
      <c r="Y45" s="192"/>
      <c r="Z45" s="184">
        <v>1.67</v>
      </c>
      <c r="AA45" s="193">
        <v>1.66</v>
      </c>
      <c r="AB45" s="193">
        <v>0.01</v>
      </c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>
        <v>532.9</v>
      </c>
      <c r="AN45" s="193"/>
      <c r="AO45" s="193"/>
      <c r="AP45" s="193"/>
      <c r="AQ45" s="192"/>
      <c r="AR45" s="192"/>
      <c r="AS45" s="192"/>
      <c r="AT45" s="192">
        <v>0.2</v>
      </c>
      <c r="AU45" s="192"/>
      <c r="AV45" s="192"/>
      <c r="AW45" s="192"/>
      <c r="AX45" s="192"/>
      <c r="AY45" s="192"/>
      <c r="AZ45" s="192"/>
      <c r="BA45" s="192"/>
      <c r="BB45" s="192"/>
      <c r="BC45" s="184"/>
      <c r="BD45" s="192">
        <v>3.52</v>
      </c>
      <c r="BE45" s="192">
        <v>538.3</v>
      </c>
    </row>
    <row r="46" spans="1:57" ht="12">
      <c r="A46" s="164" t="s">
        <v>258</v>
      </c>
      <c r="B46" s="194" t="s">
        <v>214</v>
      </c>
      <c r="C46" s="164" t="s">
        <v>268</v>
      </c>
      <c r="D46" s="192"/>
      <c r="E46" s="184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84"/>
      <c r="R46" s="192"/>
      <c r="S46" s="192"/>
      <c r="T46" s="192"/>
      <c r="U46" s="192"/>
      <c r="V46" s="192"/>
      <c r="W46" s="192"/>
      <c r="X46" s="192"/>
      <c r="Y46" s="192"/>
      <c r="Z46" s="184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84"/>
      <c r="BD46" s="192"/>
      <c r="BE46" s="192"/>
    </row>
    <row r="47" spans="1:57" ht="12">
      <c r="A47" s="164" t="s">
        <v>258</v>
      </c>
      <c r="B47" s="194" t="s">
        <v>237</v>
      </c>
      <c r="C47" s="164" t="s">
        <v>39</v>
      </c>
      <c r="D47" s="192">
        <v>0.19</v>
      </c>
      <c r="E47" s="184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84"/>
      <c r="R47" s="192"/>
      <c r="S47" s="192"/>
      <c r="T47" s="192"/>
      <c r="U47" s="192"/>
      <c r="V47" s="192"/>
      <c r="W47" s="192"/>
      <c r="X47" s="192"/>
      <c r="Y47" s="192"/>
      <c r="Z47" s="184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>
        <v>0.19</v>
      </c>
      <c r="AP47" s="193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84"/>
      <c r="BD47" s="192"/>
      <c r="BE47" s="192">
        <v>0.19</v>
      </c>
    </row>
    <row r="48" spans="1:57" ht="12">
      <c r="A48" s="164" t="s">
        <v>258</v>
      </c>
      <c r="B48" s="194" t="s">
        <v>245</v>
      </c>
      <c r="C48" s="164" t="s">
        <v>188</v>
      </c>
      <c r="D48" s="192">
        <v>5.95</v>
      </c>
      <c r="E48" s="184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84"/>
      <c r="R48" s="192"/>
      <c r="S48" s="192"/>
      <c r="T48" s="192"/>
      <c r="U48" s="192"/>
      <c r="V48" s="192"/>
      <c r="W48" s="192"/>
      <c r="X48" s="192"/>
      <c r="Y48" s="192"/>
      <c r="Z48" s="184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>
        <v>5.95</v>
      </c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84"/>
      <c r="BD48" s="192"/>
      <c r="BE48" s="192">
        <v>6.28</v>
      </c>
    </row>
    <row r="49" spans="1:57" ht="12">
      <c r="A49" s="164" t="s">
        <v>473</v>
      </c>
      <c r="B49" s="194" t="s">
        <v>315</v>
      </c>
      <c r="C49" s="164" t="s">
        <v>224</v>
      </c>
      <c r="D49" s="192"/>
      <c r="E49" s="184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84"/>
      <c r="R49" s="192"/>
      <c r="S49" s="192"/>
      <c r="T49" s="192"/>
      <c r="U49" s="192"/>
      <c r="V49" s="192"/>
      <c r="W49" s="192"/>
      <c r="X49" s="192"/>
      <c r="Y49" s="192"/>
      <c r="Z49" s="184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84"/>
      <c r="BD49" s="192"/>
      <c r="BE49" s="192"/>
    </row>
    <row r="50" spans="1:57" ht="12">
      <c r="A50" s="164" t="s">
        <v>466</v>
      </c>
      <c r="B50" s="194" t="s">
        <v>287</v>
      </c>
      <c r="C50" s="164" t="s">
        <v>183</v>
      </c>
      <c r="D50" s="192">
        <v>33.16</v>
      </c>
      <c r="E50" s="184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84">
        <v>0.06</v>
      </c>
      <c r="R50" s="192"/>
      <c r="S50" s="192"/>
      <c r="T50" s="192"/>
      <c r="U50" s="192"/>
      <c r="V50" s="192"/>
      <c r="W50" s="192"/>
      <c r="X50" s="192"/>
      <c r="Y50" s="192"/>
      <c r="Z50" s="184">
        <v>0.02</v>
      </c>
      <c r="AA50" s="193">
        <v>0.02</v>
      </c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2"/>
      <c r="AR50" s="192">
        <v>33.099999999999994</v>
      </c>
      <c r="AS50" s="192"/>
      <c r="AT50" s="192"/>
      <c r="AU50" s="192">
        <v>0.04</v>
      </c>
      <c r="AV50" s="192"/>
      <c r="AW50" s="192"/>
      <c r="AX50" s="192"/>
      <c r="AY50" s="192"/>
      <c r="AZ50" s="192"/>
      <c r="BA50" s="192"/>
      <c r="BB50" s="192"/>
      <c r="BC50" s="184"/>
      <c r="BD50" s="192">
        <v>0.06</v>
      </c>
      <c r="BE50" s="192">
        <v>33.44</v>
      </c>
    </row>
    <row r="51" spans="1:57" ht="12">
      <c r="A51" s="164" t="s">
        <v>419</v>
      </c>
      <c r="B51" s="194" t="s">
        <v>110</v>
      </c>
      <c r="C51" s="164" t="s">
        <v>292</v>
      </c>
      <c r="D51" s="192">
        <v>3.15</v>
      </c>
      <c r="E51" s="184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84"/>
      <c r="R51" s="192"/>
      <c r="S51" s="192"/>
      <c r="T51" s="192"/>
      <c r="U51" s="192"/>
      <c r="V51" s="192"/>
      <c r="W51" s="192"/>
      <c r="X51" s="192"/>
      <c r="Y51" s="192"/>
      <c r="Z51" s="184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2"/>
      <c r="AR51" s="192"/>
      <c r="AS51" s="192">
        <v>3.15</v>
      </c>
      <c r="AT51" s="192"/>
      <c r="AU51" s="192"/>
      <c r="AV51" s="192"/>
      <c r="AW51" s="192"/>
      <c r="AX51" s="192"/>
      <c r="AY51" s="192"/>
      <c r="AZ51" s="192"/>
      <c r="BA51" s="192"/>
      <c r="BB51" s="192"/>
      <c r="BC51" s="184"/>
      <c r="BD51" s="192"/>
      <c r="BE51" s="192">
        <v>3.15</v>
      </c>
    </row>
    <row r="52" spans="1:57" ht="12">
      <c r="A52" s="164" t="s">
        <v>467</v>
      </c>
      <c r="B52" s="194" t="s">
        <v>263</v>
      </c>
      <c r="C52" s="164" t="s">
        <v>294</v>
      </c>
      <c r="D52" s="192">
        <v>517.88</v>
      </c>
      <c r="E52" s="184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84">
        <v>5.930000000000001</v>
      </c>
      <c r="R52" s="192"/>
      <c r="S52" s="192"/>
      <c r="T52" s="192">
        <v>1</v>
      </c>
      <c r="U52" s="192"/>
      <c r="V52" s="192">
        <v>0.12</v>
      </c>
      <c r="W52" s="192"/>
      <c r="X52" s="192"/>
      <c r="Y52" s="192"/>
      <c r="Z52" s="184">
        <v>4.45</v>
      </c>
      <c r="AA52" s="193">
        <v>3.4</v>
      </c>
      <c r="AB52" s="193">
        <v>0.8</v>
      </c>
      <c r="AC52" s="193"/>
      <c r="AD52" s="193">
        <v>0.25</v>
      </c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2"/>
      <c r="AR52" s="192"/>
      <c r="AS52" s="192"/>
      <c r="AT52" s="192">
        <v>511.95</v>
      </c>
      <c r="AU52" s="192"/>
      <c r="AV52" s="192">
        <v>0.36</v>
      </c>
      <c r="AW52" s="192"/>
      <c r="AX52" s="192"/>
      <c r="AY52" s="192"/>
      <c r="AZ52" s="192"/>
      <c r="BA52" s="192"/>
      <c r="BB52" s="192"/>
      <c r="BC52" s="184"/>
      <c r="BD52" s="192">
        <v>5.93</v>
      </c>
      <c r="BE52" s="192">
        <v>627.0200000000001</v>
      </c>
    </row>
    <row r="53" spans="1:57" ht="12">
      <c r="A53" s="164" t="s">
        <v>198</v>
      </c>
      <c r="B53" s="194" t="s">
        <v>225</v>
      </c>
      <c r="C53" s="164" t="s">
        <v>132</v>
      </c>
      <c r="D53" s="192">
        <v>173.47</v>
      </c>
      <c r="E53" s="184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84">
        <v>4.079999999999999</v>
      </c>
      <c r="R53" s="192"/>
      <c r="S53" s="192"/>
      <c r="T53" s="192"/>
      <c r="U53" s="192"/>
      <c r="V53" s="192"/>
      <c r="W53" s="192"/>
      <c r="X53" s="192"/>
      <c r="Y53" s="192"/>
      <c r="Z53" s="184">
        <v>4.06</v>
      </c>
      <c r="AA53" s="193">
        <v>4.06</v>
      </c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2"/>
      <c r="AR53" s="192"/>
      <c r="AS53" s="192"/>
      <c r="AT53" s="192"/>
      <c r="AU53" s="192">
        <v>169.39</v>
      </c>
      <c r="AV53" s="192"/>
      <c r="AW53" s="192"/>
      <c r="AX53" s="192"/>
      <c r="AY53" s="192"/>
      <c r="AZ53" s="192"/>
      <c r="BA53" s="192"/>
      <c r="BB53" s="192"/>
      <c r="BC53" s="184"/>
      <c r="BD53" s="192">
        <v>4.08</v>
      </c>
      <c r="BE53" s="192">
        <v>205.91</v>
      </c>
    </row>
    <row r="54" spans="1:57" ht="12">
      <c r="A54" s="164" t="s">
        <v>468</v>
      </c>
      <c r="B54" s="194" t="s">
        <v>435</v>
      </c>
      <c r="C54" s="164" t="s">
        <v>78</v>
      </c>
      <c r="D54" s="192">
        <v>17.37</v>
      </c>
      <c r="E54" s="184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84">
        <v>0.56</v>
      </c>
      <c r="R54" s="192"/>
      <c r="S54" s="192"/>
      <c r="T54" s="192"/>
      <c r="U54" s="192"/>
      <c r="V54" s="192"/>
      <c r="W54" s="192"/>
      <c r="X54" s="192"/>
      <c r="Y54" s="192"/>
      <c r="Z54" s="184">
        <v>0.12</v>
      </c>
      <c r="AA54" s="193">
        <v>0.12</v>
      </c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2"/>
      <c r="AR54" s="192"/>
      <c r="AS54" s="192"/>
      <c r="AT54" s="192"/>
      <c r="AU54" s="192">
        <v>0.44</v>
      </c>
      <c r="AV54" s="192">
        <v>16.810000000000002</v>
      </c>
      <c r="AW54" s="192"/>
      <c r="AX54" s="192"/>
      <c r="AY54" s="192"/>
      <c r="AZ54" s="192"/>
      <c r="BA54" s="192"/>
      <c r="BB54" s="192"/>
      <c r="BC54" s="184"/>
      <c r="BD54" s="192">
        <v>0.56</v>
      </c>
      <c r="BE54" s="192">
        <v>19.67</v>
      </c>
    </row>
    <row r="55" spans="1:57" ht="12">
      <c r="A55" s="164" t="s">
        <v>469</v>
      </c>
      <c r="B55" s="194" t="s">
        <v>56</v>
      </c>
      <c r="C55" s="164" t="s">
        <v>99</v>
      </c>
      <c r="D55" s="192">
        <v>0.26</v>
      </c>
      <c r="E55" s="184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84"/>
      <c r="R55" s="192"/>
      <c r="S55" s="192"/>
      <c r="T55" s="192"/>
      <c r="U55" s="192"/>
      <c r="V55" s="192"/>
      <c r="W55" s="192"/>
      <c r="X55" s="192"/>
      <c r="Y55" s="192"/>
      <c r="Z55" s="184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2"/>
      <c r="AR55" s="192"/>
      <c r="AS55" s="192"/>
      <c r="AT55" s="192"/>
      <c r="AU55" s="192"/>
      <c r="AV55" s="192"/>
      <c r="AW55" s="192">
        <v>0.26</v>
      </c>
      <c r="AX55" s="192"/>
      <c r="AY55" s="192"/>
      <c r="AZ55" s="192"/>
      <c r="BA55" s="192"/>
      <c r="BB55" s="192"/>
      <c r="BC55" s="184"/>
      <c r="BD55" s="192"/>
      <c r="BE55" s="192">
        <v>0.28</v>
      </c>
    </row>
    <row r="56" spans="1:57" ht="12">
      <c r="A56" s="164" t="s">
        <v>314</v>
      </c>
      <c r="B56" s="194" t="s">
        <v>181</v>
      </c>
      <c r="C56" s="164" t="s">
        <v>288</v>
      </c>
      <c r="D56" s="192"/>
      <c r="E56" s="184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84"/>
      <c r="R56" s="192"/>
      <c r="S56" s="192"/>
      <c r="T56" s="192"/>
      <c r="U56" s="192"/>
      <c r="V56" s="192"/>
      <c r="W56" s="192"/>
      <c r="X56" s="192"/>
      <c r="Y56" s="192"/>
      <c r="Z56" s="184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84"/>
      <c r="BD56" s="192"/>
      <c r="BE56" s="192"/>
    </row>
    <row r="57" spans="1:57" ht="12">
      <c r="A57" s="164" t="s">
        <v>470</v>
      </c>
      <c r="B57" s="194" t="s">
        <v>182</v>
      </c>
      <c r="C57" s="164" t="s">
        <v>17</v>
      </c>
      <c r="D57" s="192"/>
      <c r="E57" s="184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84"/>
      <c r="R57" s="192"/>
      <c r="S57" s="192"/>
      <c r="T57" s="192"/>
      <c r="U57" s="192"/>
      <c r="V57" s="192"/>
      <c r="W57" s="192"/>
      <c r="X57" s="192"/>
      <c r="Y57" s="192"/>
      <c r="Z57" s="184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84"/>
      <c r="BD57" s="192"/>
      <c r="BE57" s="192"/>
    </row>
    <row r="58" spans="1:57" ht="12">
      <c r="A58" s="164" t="s">
        <v>471</v>
      </c>
      <c r="B58" s="194" t="s">
        <v>178</v>
      </c>
      <c r="C58" s="164" t="s">
        <v>300</v>
      </c>
      <c r="D58" s="192">
        <v>1239.99</v>
      </c>
      <c r="E58" s="184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84">
        <v>8.01</v>
      </c>
      <c r="R58" s="192"/>
      <c r="S58" s="192"/>
      <c r="T58" s="192"/>
      <c r="U58" s="192"/>
      <c r="V58" s="192">
        <v>0.3</v>
      </c>
      <c r="W58" s="192"/>
      <c r="X58" s="192"/>
      <c r="Y58" s="192">
        <v>1.34</v>
      </c>
      <c r="Z58" s="184">
        <v>5.95</v>
      </c>
      <c r="AA58" s="193">
        <v>1.62</v>
      </c>
      <c r="AB58" s="193">
        <v>4.33</v>
      </c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2"/>
      <c r="AR58" s="192"/>
      <c r="AS58" s="192"/>
      <c r="AT58" s="192"/>
      <c r="AU58" s="192">
        <v>0.42</v>
      </c>
      <c r="AV58" s="192"/>
      <c r="AW58" s="192"/>
      <c r="AX58" s="192"/>
      <c r="AY58" s="192"/>
      <c r="AZ58" s="192">
        <v>1231.98</v>
      </c>
      <c r="BA58" s="192"/>
      <c r="BB58" s="192"/>
      <c r="BC58" s="184"/>
      <c r="BD58" s="192">
        <v>8.01</v>
      </c>
      <c r="BE58" s="192">
        <v>1231.98</v>
      </c>
    </row>
    <row r="59" spans="1:57" ht="12">
      <c r="A59" s="164" t="s">
        <v>474</v>
      </c>
      <c r="B59" s="194" t="s">
        <v>171</v>
      </c>
      <c r="C59" s="164" t="s">
        <v>54</v>
      </c>
      <c r="D59" s="192">
        <v>872.69</v>
      </c>
      <c r="E59" s="184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84">
        <v>24.350000000000005</v>
      </c>
      <c r="R59" s="192"/>
      <c r="S59" s="192"/>
      <c r="T59" s="192">
        <v>1.8</v>
      </c>
      <c r="U59" s="192"/>
      <c r="V59" s="192"/>
      <c r="W59" s="192"/>
      <c r="X59" s="192"/>
      <c r="Y59" s="192">
        <v>0.01</v>
      </c>
      <c r="Z59" s="184">
        <v>22.01</v>
      </c>
      <c r="AA59" s="193">
        <v>0.07</v>
      </c>
      <c r="AB59" s="193">
        <v>21.75</v>
      </c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>
        <v>0.19</v>
      </c>
      <c r="AQ59" s="192"/>
      <c r="AR59" s="192"/>
      <c r="AS59" s="192"/>
      <c r="AT59" s="192"/>
      <c r="AU59" s="192">
        <v>0.53</v>
      </c>
      <c r="AV59" s="192"/>
      <c r="AW59" s="192"/>
      <c r="AX59" s="192"/>
      <c r="AY59" s="192"/>
      <c r="AZ59" s="192"/>
      <c r="BA59" s="192">
        <v>848.34</v>
      </c>
      <c r="BB59" s="192"/>
      <c r="BC59" s="184"/>
      <c r="BD59" s="192">
        <v>24.35</v>
      </c>
      <c r="BE59" s="192">
        <v>848.34</v>
      </c>
    </row>
    <row r="60" spans="1:57" ht="12">
      <c r="A60" s="164" t="s">
        <v>472</v>
      </c>
      <c r="B60" s="194" t="s">
        <v>241</v>
      </c>
      <c r="C60" s="164" t="s">
        <v>109</v>
      </c>
      <c r="D60" s="196">
        <v>0.53</v>
      </c>
      <c r="E60" s="197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  <c r="R60" s="196"/>
      <c r="S60" s="196"/>
      <c r="T60" s="196"/>
      <c r="U60" s="196"/>
      <c r="V60" s="196"/>
      <c r="W60" s="196"/>
      <c r="X60" s="196"/>
      <c r="Y60" s="196"/>
      <c r="Z60" s="197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>
        <v>0.53</v>
      </c>
      <c r="BC60" s="197"/>
      <c r="BD60" s="196"/>
      <c r="BE60" s="196">
        <v>0.53</v>
      </c>
    </row>
    <row r="61" spans="1:57" s="190" customFormat="1" ht="24">
      <c r="A61" s="187">
        <v>3</v>
      </c>
      <c r="B61" s="188" t="s">
        <v>276</v>
      </c>
      <c r="C61" s="187" t="s">
        <v>373</v>
      </c>
      <c r="D61" s="197">
        <v>1212.67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>
        <v>63.480000000000004</v>
      </c>
      <c r="R61" s="197"/>
      <c r="S61" s="197"/>
      <c r="T61" s="197">
        <v>0.01</v>
      </c>
      <c r="U61" s="197"/>
      <c r="V61" s="197">
        <v>4.88</v>
      </c>
      <c r="W61" s="197"/>
      <c r="X61" s="197">
        <v>19.84</v>
      </c>
      <c r="Y61" s="197">
        <v>11.46</v>
      </c>
      <c r="Z61" s="197">
        <v>21.43</v>
      </c>
      <c r="AA61" s="199">
        <v>13.84</v>
      </c>
      <c r="AB61" s="199">
        <v>7.35</v>
      </c>
      <c r="AC61" s="199">
        <v>0.1</v>
      </c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>
        <v>0.14</v>
      </c>
      <c r="AQ61" s="197"/>
      <c r="AR61" s="197"/>
      <c r="AS61" s="197"/>
      <c r="AT61" s="197">
        <v>4.74</v>
      </c>
      <c r="AU61" s="197">
        <v>1.12</v>
      </c>
      <c r="AV61" s="197"/>
      <c r="AW61" s="197"/>
      <c r="AX61" s="197"/>
      <c r="AY61" s="197"/>
      <c r="AZ61" s="197"/>
      <c r="BA61" s="197"/>
      <c r="BB61" s="197"/>
      <c r="BC61" s="197">
        <v>1149.19</v>
      </c>
      <c r="BD61" s="197">
        <v>63.48</v>
      </c>
      <c r="BE61" s="197">
        <v>1149.19</v>
      </c>
    </row>
    <row r="62" spans="1:57" ht="12">
      <c r="A62" s="164"/>
      <c r="B62" s="163" t="s">
        <v>9</v>
      </c>
      <c r="C62" s="164"/>
      <c r="D62" s="196"/>
      <c r="E62" s="197">
        <v>38.07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>
        <v>38.07</v>
      </c>
      <c r="Q62" s="197">
        <v>1057.6</v>
      </c>
      <c r="R62" s="196">
        <v>9.39</v>
      </c>
      <c r="S62" s="196"/>
      <c r="T62" s="196">
        <v>220.72</v>
      </c>
      <c r="U62" s="196">
        <v>6.52</v>
      </c>
      <c r="V62" s="196">
        <v>54.24</v>
      </c>
      <c r="W62" s="196">
        <f>24.7-6.52</f>
        <v>18.18</v>
      </c>
      <c r="X62" s="196">
        <v>23.17</v>
      </c>
      <c r="Y62" s="196">
        <v>122.44999999999999</v>
      </c>
      <c r="Z62" s="197">
        <v>448.12</v>
      </c>
      <c r="AA62" s="198">
        <v>290.13</v>
      </c>
      <c r="AB62" s="198">
        <v>144.65</v>
      </c>
      <c r="AC62" s="198">
        <v>5.25</v>
      </c>
      <c r="AD62" s="198">
        <v>1.61</v>
      </c>
      <c r="AE62" s="198"/>
      <c r="AF62" s="198"/>
      <c r="AG62" s="198"/>
      <c r="AH62" s="198"/>
      <c r="AI62" s="198"/>
      <c r="AJ62" s="198">
        <v>0.75</v>
      </c>
      <c r="AK62" s="198"/>
      <c r="AL62" s="198"/>
      <c r="AM62" s="198">
        <v>5.4</v>
      </c>
      <c r="AN62" s="198"/>
      <c r="AO62" s="198"/>
      <c r="AP62" s="198">
        <v>0.33</v>
      </c>
      <c r="AQ62" s="196"/>
      <c r="AR62" s="196">
        <v>0.34</v>
      </c>
      <c r="AS62" s="196"/>
      <c r="AT62" s="196">
        <v>115.07</v>
      </c>
      <c r="AU62" s="196">
        <v>36.519999999999996</v>
      </c>
      <c r="AV62" s="196">
        <v>2.86</v>
      </c>
      <c r="AW62" s="196">
        <v>0.02</v>
      </c>
      <c r="AX62" s="196"/>
      <c r="AY62" s="196"/>
      <c r="AZ62" s="196"/>
      <c r="BA62" s="196"/>
      <c r="BB62" s="196"/>
      <c r="BC62" s="197"/>
      <c r="BD62" s="196"/>
      <c r="BE62" s="196"/>
    </row>
    <row r="63" spans="1:57" ht="12">
      <c r="A63" s="164"/>
      <c r="B63" s="163" t="s">
        <v>452</v>
      </c>
      <c r="C63" s="164"/>
      <c r="D63" s="200"/>
      <c r="E63" s="197">
        <v>52757.11</v>
      </c>
      <c r="F63" s="196">
        <v>4664.78</v>
      </c>
      <c r="G63" s="196">
        <v>3625.8599999999997</v>
      </c>
      <c r="H63" s="196">
        <v>3982.2900000000004</v>
      </c>
      <c r="I63" s="196">
        <v>10485.36</v>
      </c>
      <c r="J63" s="196">
        <v>13133.14</v>
      </c>
      <c r="K63" s="196">
        <v>97.13</v>
      </c>
      <c r="L63" s="196">
        <v>19536.1</v>
      </c>
      <c r="M63" s="196">
        <v>1091.83</v>
      </c>
      <c r="N63" s="196">
        <v>770.7600000000001</v>
      </c>
      <c r="O63" s="196"/>
      <c r="P63" s="196">
        <v>87.56</v>
      </c>
      <c r="Q63" s="197">
        <v>8092.259999999999</v>
      </c>
      <c r="R63" s="196">
        <v>136.62</v>
      </c>
      <c r="S63" s="196">
        <v>4.05</v>
      </c>
      <c r="T63" s="196">
        <v>258.84</v>
      </c>
      <c r="U63" s="196">
        <f>1.96+6.52</f>
        <v>8.48</v>
      </c>
      <c r="V63" s="196">
        <v>144.85</v>
      </c>
      <c r="W63" s="196">
        <f>46.28-6.52</f>
        <v>39.760000000000005</v>
      </c>
      <c r="X63" s="196">
        <v>240.51</v>
      </c>
      <c r="Y63" s="196">
        <v>136.01</v>
      </c>
      <c r="Z63" s="197">
        <v>4152.820000000001</v>
      </c>
      <c r="AA63" s="198">
        <v>2317.1800000000003</v>
      </c>
      <c r="AB63" s="198">
        <v>1069.8500000000001</v>
      </c>
      <c r="AC63" s="198">
        <v>9.18</v>
      </c>
      <c r="AD63" s="198">
        <v>10.809999999999999</v>
      </c>
      <c r="AE63" s="198">
        <v>100.94</v>
      </c>
      <c r="AF63" s="198">
        <v>60.2</v>
      </c>
      <c r="AG63" s="198">
        <v>14.98</v>
      </c>
      <c r="AH63" s="198">
        <v>1.34</v>
      </c>
      <c r="AI63" s="198">
        <v>1.11</v>
      </c>
      <c r="AJ63" s="198">
        <v>13.57</v>
      </c>
      <c r="AK63" s="198">
        <v>8.89</v>
      </c>
      <c r="AL63" s="198"/>
      <c r="AM63" s="198">
        <v>538.3</v>
      </c>
      <c r="AN63" s="198"/>
      <c r="AO63" s="198">
        <v>0.19</v>
      </c>
      <c r="AP63" s="198">
        <v>6.28</v>
      </c>
      <c r="AQ63" s="196"/>
      <c r="AR63" s="196">
        <v>33.44</v>
      </c>
      <c r="AS63" s="196">
        <v>3.15</v>
      </c>
      <c r="AT63" s="196">
        <v>627.0200000000001</v>
      </c>
      <c r="AU63" s="196">
        <v>205.91</v>
      </c>
      <c r="AV63" s="196">
        <v>19.67</v>
      </c>
      <c r="AW63" s="196">
        <v>0.28</v>
      </c>
      <c r="AX63" s="196"/>
      <c r="AY63" s="196"/>
      <c r="AZ63" s="196">
        <v>1231.98</v>
      </c>
      <c r="BA63" s="196">
        <v>848.34</v>
      </c>
      <c r="BB63" s="196">
        <v>0.53</v>
      </c>
      <c r="BC63" s="197">
        <v>1149.19</v>
      </c>
      <c r="BD63" s="196"/>
      <c r="BE63" s="196"/>
    </row>
  </sheetData>
  <sheetProtection/>
  <mergeCells count="11">
    <mergeCell ref="BD5:BD6"/>
    <mergeCell ref="BE5:BE6"/>
    <mergeCell ref="BC4:BE4"/>
    <mergeCell ref="A1:B1"/>
    <mergeCell ref="A2:BE2"/>
    <mergeCell ref="A3:BE3"/>
    <mergeCell ref="E5:BC5"/>
    <mergeCell ref="B5:B6"/>
    <mergeCell ref="C5:C6"/>
    <mergeCell ref="A5:A6"/>
    <mergeCell ref="D5:D6"/>
  </mergeCells>
  <printOptions/>
  <pageMargins left="1.2" right="0.6" top="0.5" bottom="0.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8">
      <selection activeCell="C35" sqref="C35"/>
    </sheetView>
  </sheetViews>
  <sheetFormatPr defaultColWidth="9.140625" defaultRowHeight="15"/>
  <cols>
    <col min="2" max="2" width="23.00390625" style="0" customWidth="1"/>
    <col min="3" max="3" width="14.421875" style="0" bestFit="1" customWidth="1"/>
    <col min="4" max="4" width="16.28125" style="0" bestFit="1" customWidth="1"/>
    <col min="5" max="5" width="11.00390625" style="0" bestFit="1" customWidth="1"/>
  </cols>
  <sheetData>
    <row r="1" spans="1:5" ht="15">
      <c r="A1" s="312" t="s">
        <v>477</v>
      </c>
      <c r="B1" s="312"/>
      <c r="C1" s="312"/>
      <c r="D1" s="312"/>
      <c r="E1" s="312"/>
    </row>
    <row r="2" ht="15.75">
      <c r="A2" s="150"/>
    </row>
    <row r="3" spans="1:5" ht="47.25">
      <c r="A3" s="151" t="s">
        <v>270</v>
      </c>
      <c r="B3" s="152" t="s">
        <v>67</v>
      </c>
      <c r="C3" s="153" t="s">
        <v>478</v>
      </c>
      <c r="D3" s="153" t="s">
        <v>479</v>
      </c>
      <c r="E3" s="153" t="s">
        <v>480</v>
      </c>
    </row>
    <row r="4" spans="1:5" ht="15.75">
      <c r="A4" s="151" t="s">
        <v>234</v>
      </c>
      <c r="B4" s="80" t="s">
        <v>481</v>
      </c>
      <c r="C4" s="154"/>
      <c r="D4" s="154"/>
      <c r="E4" s="155">
        <f>E5+E9+E12+E18</f>
        <v>1500.5380400000001</v>
      </c>
    </row>
    <row r="5" spans="1:8" ht="47.25">
      <c r="A5" s="156" t="s">
        <v>320</v>
      </c>
      <c r="B5" s="157" t="s">
        <v>482</v>
      </c>
      <c r="C5" s="155">
        <f>C6+C7+C8</f>
        <v>36.52</v>
      </c>
      <c r="D5" s="155"/>
      <c r="E5" s="155">
        <f>E6+E7+E8</f>
        <v>471.23890000000006</v>
      </c>
      <c r="H5" s="149"/>
    </row>
    <row r="6" spans="1:5" ht="63">
      <c r="A6" s="158" t="s">
        <v>483</v>
      </c>
      <c r="B6" s="84" t="s">
        <v>484</v>
      </c>
      <c r="C6" s="154">
        <v>25.9</v>
      </c>
      <c r="D6" s="154">
        <v>1649</v>
      </c>
      <c r="E6" s="154">
        <f>C6*10000*D6/1000000</f>
        <v>427.091</v>
      </c>
    </row>
    <row r="7" spans="1:5" ht="63">
      <c r="A7" s="158" t="s">
        <v>485</v>
      </c>
      <c r="B7" s="84" t="s">
        <v>486</v>
      </c>
      <c r="C7" s="154">
        <v>4.67</v>
      </c>
      <c r="D7" s="154">
        <v>702</v>
      </c>
      <c r="E7" s="154">
        <f>C7*10000*D7/1000000</f>
        <v>32.7834</v>
      </c>
    </row>
    <row r="8" spans="1:5" ht="63">
      <c r="A8" s="158" t="s">
        <v>487</v>
      </c>
      <c r="B8" s="84" t="s">
        <v>488</v>
      </c>
      <c r="C8" s="154">
        <v>5.95</v>
      </c>
      <c r="D8" s="154">
        <v>191</v>
      </c>
      <c r="E8" s="154">
        <f>C8*10000*D8/1000000</f>
        <v>11.3645</v>
      </c>
    </row>
    <row r="9" spans="1:5" ht="63">
      <c r="A9" s="156" t="s">
        <v>156</v>
      </c>
      <c r="B9" s="157" t="s">
        <v>489</v>
      </c>
      <c r="C9" s="155">
        <f>C10+C11</f>
        <v>115.05</v>
      </c>
      <c r="D9" s="155"/>
      <c r="E9" s="155">
        <f>E10+E11</f>
        <v>671.97</v>
      </c>
    </row>
    <row r="10" spans="1:5" ht="15.75">
      <c r="A10" s="158" t="s">
        <v>483</v>
      </c>
      <c r="B10" s="84" t="s">
        <v>490</v>
      </c>
      <c r="C10" s="154">
        <v>89.3</v>
      </c>
      <c r="D10" s="154">
        <v>715</v>
      </c>
      <c r="E10" s="154">
        <f>C10*10000*D10/1000000</f>
        <v>638.495</v>
      </c>
    </row>
    <row r="11" spans="1:5" ht="15.75">
      <c r="A11" s="158" t="s">
        <v>485</v>
      </c>
      <c r="B11" s="84" t="s">
        <v>491</v>
      </c>
      <c r="C11" s="154">
        <v>25.75</v>
      </c>
      <c r="D11" s="154">
        <v>130</v>
      </c>
      <c r="E11" s="154">
        <f>C11*10000*D11/1000000</f>
        <v>33.475</v>
      </c>
    </row>
    <row r="12" spans="1:5" ht="31.5">
      <c r="A12" s="156" t="s">
        <v>454</v>
      </c>
      <c r="B12" s="157" t="s">
        <v>492</v>
      </c>
      <c r="C12" s="155">
        <f>C13+C14+C15+C16+C17</f>
        <v>54.46</v>
      </c>
      <c r="D12" s="154"/>
      <c r="E12" s="155">
        <f>E13+E14+E15+E16+E17</f>
        <v>310.92823999999996</v>
      </c>
    </row>
    <row r="13" spans="1:5" ht="15.75">
      <c r="A13" s="158" t="s">
        <v>483</v>
      </c>
      <c r="B13" s="84" t="s">
        <v>231</v>
      </c>
      <c r="C13" s="154">
        <v>0.1</v>
      </c>
      <c r="D13" s="154">
        <f>D6*0.8</f>
        <v>1319.2</v>
      </c>
      <c r="E13" s="154">
        <f>C13*10000*D13/1000000</f>
        <v>1.3192</v>
      </c>
    </row>
    <row r="14" spans="1:5" ht="15.75">
      <c r="A14" s="158" t="s">
        <v>485</v>
      </c>
      <c r="B14" s="84" t="s">
        <v>161</v>
      </c>
      <c r="C14" s="154">
        <v>12.79</v>
      </c>
      <c r="D14" s="154">
        <f>D7*0.8</f>
        <v>561.6</v>
      </c>
      <c r="E14" s="154">
        <f>C14*10000*D14/1000000</f>
        <v>71.82864</v>
      </c>
    </row>
    <row r="15" spans="1:5" ht="15.75">
      <c r="A15" s="158" t="s">
        <v>487</v>
      </c>
      <c r="B15" s="84" t="s">
        <v>416</v>
      </c>
      <c r="C15" s="154">
        <f>'[1]BEN QUAN'!W133</f>
        <v>0</v>
      </c>
      <c r="D15" s="154">
        <f>D8*0.8</f>
        <v>152.8</v>
      </c>
      <c r="E15" s="154">
        <f>C15*10000*D15/1000000</f>
        <v>0</v>
      </c>
    </row>
    <row r="16" spans="1:5" ht="15.75">
      <c r="A16" s="158" t="s">
        <v>493</v>
      </c>
      <c r="B16" s="84" t="s">
        <v>490</v>
      </c>
      <c r="C16" s="154">
        <v>41.57</v>
      </c>
      <c r="D16" s="154">
        <f>D10*0.8</f>
        <v>572</v>
      </c>
      <c r="E16" s="154">
        <f>C16*10000*D16/1000000</f>
        <v>237.7804</v>
      </c>
    </row>
    <row r="17" spans="1:5" ht="15.75">
      <c r="A17" s="158" t="s">
        <v>494</v>
      </c>
      <c r="B17" s="84" t="s">
        <v>491</v>
      </c>
      <c r="C17" s="154">
        <f>'[1]V. KHE'!W133+'[1]V. HA'!W133+'[1]VINH O'!W133</f>
        <v>0</v>
      </c>
      <c r="D17" s="154">
        <f>D11*0.8</f>
        <v>104</v>
      </c>
      <c r="E17" s="154">
        <f>C17*10000*D17/1000000</f>
        <v>0</v>
      </c>
    </row>
    <row r="18" spans="1:5" ht="47.25">
      <c r="A18" s="156" t="s">
        <v>455</v>
      </c>
      <c r="B18" s="157" t="s">
        <v>495</v>
      </c>
      <c r="C18" s="155">
        <f>C19+C20+C21+C22+C23</f>
        <v>17.96</v>
      </c>
      <c r="D18" s="155"/>
      <c r="E18" s="155">
        <f>E19+E20+E21+E22+E23</f>
        <v>46.40089999999999</v>
      </c>
    </row>
    <row r="19" spans="1:5" ht="15.75">
      <c r="A19" s="158" t="s">
        <v>483</v>
      </c>
      <c r="B19" s="84" t="s">
        <v>231</v>
      </c>
      <c r="C19" s="154"/>
      <c r="D19" s="154">
        <f>D6*0.7</f>
        <v>1154.3</v>
      </c>
      <c r="E19" s="154">
        <f>C19*10000*D19/1000000</f>
        <v>0</v>
      </c>
    </row>
    <row r="20" spans="1:5" ht="15.75">
      <c r="A20" s="158" t="s">
        <v>485</v>
      </c>
      <c r="B20" s="84" t="s">
        <v>161</v>
      </c>
      <c r="C20" s="154"/>
      <c r="D20" s="154">
        <f>D7*0.7</f>
        <v>491.4</v>
      </c>
      <c r="E20" s="154">
        <f>C20*10000*D20/1000000</f>
        <v>0</v>
      </c>
    </row>
    <row r="21" spans="1:5" ht="15.75">
      <c r="A21" s="158" t="s">
        <v>487</v>
      </c>
      <c r="B21" s="84" t="s">
        <v>416</v>
      </c>
      <c r="C21" s="154"/>
      <c r="D21" s="154">
        <f>D8*0.7</f>
        <v>133.7</v>
      </c>
      <c r="E21" s="154">
        <f>C21*10000*D21/1000000</f>
        <v>0</v>
      </c>
    </row>
    <row r="22" spans="1:5" ht="15.75">
      <c r="A22" s="158" t="s">
        <v>493</v>
      </c>
      <c r="B22" s="84" t="s">
        <v>490</v>
      </c>
      <c r="C22" s="154">
        <v>7.34</v>
      </c>
      <c r="D22" s="154">
        <f>D10*0.7</f>
        <v>500.49999999999994</v>
      </c>
      <c r="E22" s="154">
        <f>C22*10000*D22/1000000</f>
        <v>36.73669999999999</v>
      </c>
    </row>
    <row r="23" spans="1:5" ht="15.75">
      <c r="A23" s="158" t="s">
        <v>494</v>
      </c>
      <c r="B23" s="84" t="s">
        <v>491</v>
      </c>
      <c r="C23" s="154">
        <v>10.62</v>
      </c>
      <c r="D23" s="154">
        <f>D11*0.7</f>
        <v>91</v>
      </c>
      <c r="E23" s="154">
        <f>C23*10000*D23/1000000</f>
        <v>9.664199999999997</v>
      </c>
    </row>
    <row r="24" spans="1:5" ht="15.75">
      <c r="A24" s="156" t="s">
        <v>383</v>
      </c>
      <c r="B24" s="80" t="s">
        <v>496</v>
      </c>
      <c r="C24" s="154"/>
      <c r="D24" s="154"/>
      <c r="E24" s="155">
        <f>E25+E48</f>
        <v>1376.2827279999997</v>
      </c>
    </row>
    <row r="25" spans="1:5" ht="31.5">
      <c r="A25" s="151" t="s">
        <v>50</v>
      </c>
      <c r="B25" s="80" t="s">
        <v>497</v>
      </c>
      <c r="C25" s="154"/>
      <c r="D25" s="154"/>
      <c r="E25" s="155">
        <f>E26+E29+E34+E39+E42</f>
        <v>394.6329819999999</v>
      </c>
    </row>
    <row r="26" spans="1:5" ht="47.25">
      <c r="A26" s="156" t="s">
        <v>321</v>
      </c>
      <c r="B26" s="157" t="s">
        <v>498</v>
      </c>
      <c r="C26" s="155">
        <f>C27+C28</f>
        <v>60.35</v>
      </c>
      <c r="D26" s="155"/>
      <c r="E26" s="155">
        <f>E27+E28</f>
        <v>14.635456</v>
      </c>
    </row>
    <row r="27" spans="1:5" ht="47.25">
      <c r="A27" s="158" t="s">
        <v>499</v>
      </c>
      <c r="B27" s="84" t="s">
        <v>500</v>
      </c>
      <c r="C27" s="154">
        <v>58.46</v>
      </c>
      <c r="D27" s="154">
        <v>24.53</v>
      </c>
      <c r="E27" s="154">
        <f>C27*10000*D27/1000000</f>
        <v>14.340238</v>
      </c>
    </row>
    <row r="28" spans="1:5" ht="15.75">
      <c r="A28" s="158" t="s">
        <v>501</v>
      </c>
      <c r="B28" s="84" t="s">
        <v>502</v>
      </c>
      <c r="C28" s="154">
        <v>1.89</v>
      </c>
      <c r="D28" s="154">
        <v>15.62</v>
      </c>
      <c r="E28" s="154">
        <f>C28*10000*D28/1000000</f>
        <v>0.295218</v>
      </c>
    </row>
    <row r="29" spans="1:5" ht="47.25">
      <c r="A29" s="158" t="s">
        <v>485</v>
      </c>
      <c r="B29" s="157" t="s">
        <v>503</v>
      </c>
      <c r="C29" s="155">
        <f>C30+C31</f>
        <v>180.39</v>
      </c>
      <c r="D29" s="154"/>
      <c r="E29" s="155">
        <f>E30+E31+E32+E33</f>
        <v>133.19638199999997</v>
      </c>
    </row>
    <row r="30" spans="1:5" ht="47.25">
      <c r="A30" s="156" t="s">
        <v>504</v>
      </c>
      <c r="B30" s="84" t="s">
        <v>500</v>
      </c>
      <c r="C30" s="154">
        <f>'[2]08CH.2024'!$D$13-C31</f>
        <v>91.32</v>
      </c>
      <c r="D30" s="154">
        <v>25.41</v>
      </c>
      <c r="E30" s="154">
        <f>C30*10000*D30/1000000</f>
        <v>23.204411999999998</v>
      </c>
    </row>
    <row r="31" spans="1:5" ht="15.75">
      <c r="A31" s="158" t="s">
        <v>501</v>
      </c>
      <c r="B31" s="84" t="s">
        <v>505</v>
      </c>
      <c r="C31" s="154">
        <v>89.07</v>
      </c>
      <c r="D31" s="154">
        <v>12.1</v>
      </c>
      <c r="E31" s="154">
        <f>C31*10000*D31/1000000</f>
        <v>10.777469999999997</v>
      </c>
    </row>
    <row r="32" spans="1:5" ht="63">
      <c r="A32" s="158" t="s">
        <v>485</v>
      </c>
      <c r="B32" s="84" t="s">
        <v>506</v>
      </c>
      <c r="C32" s="154">
        <f>C30</f>
        <v>91.32</v>
      </c>
      <c r="D32" s="154">
        <v>55</v>
      </c>
      <c r="E32" s="154">
        <f>C32*10000*D32/1000000</f>
        <v>50.22599999999999</v>
      </c>
    </row>
    <row r="33" spans="1:5" ht="31.5">
      <c r="A33" s="159" t="s">
        <v>487</v>
      </c>
      <c r="B33" s="84" t="s">
        <v>507</v>
      </c>
      <c r="C33" s="154">
        <f>C31</f>
        <v>89.07</v>
      </c>
      <c r="D33" s="154">
        <v>55</v>
      </c>
      <c r="E33" s="154">
        <f>C33*10000*D33/1000000</f>
        <v>48.988499999999995</v>
      </c>
    </row>
    <row r="34" spans="1:5" ht="47.25">
      <c r="A34" s="159" t="s">
        <v>493</v>
      </c>
      <c r="B34" s="157" t="s">
        <v>508</v>
      </c>
      <c r="C34" s="155">
        <f>C35+C36</f>
        <v>313.28</v>
      </c>
      <c r="D34" s="160"/>
      <c r="E34" s="155">
        <f>E35+E36+E37+E38</f>
        <v>178.15843099999995</v>
      </c>
    </row>
    <row r="35" spans="1:5" ht="47.25">
      <c r="A35" s="156" t="s">
        <v>509</v>
      </c>
      <c r="B35" s="84" t="s">
        <v>500</v>
      </c>
      <c r="C35" s="154">
        <v>259.09</v>
      </c>
      <c r="D35" s="154">
        <v>7.04</v>
      </c>
      <c r="E35" s="154">
        <f>C35*10000*D35/1000000</f>
        <v>18.239935999999997</v>
      </c>
    </row>
    <row r="36" spans="1:5" ht="15.75">
      <c r="A36" s="158" t="s">
        <v>501</v>
      </c>
      <c r="B36" s="84" t="s">
        <v>505</v>
      </c>
      <c r="C36" s="154">
        <v>54.19</v>
      </c>
      <c r="D36" s="154">
        <v>6.05</v>
      </c>
      <c r="E36" s="154">
        <f>C36*10000*D36/1000000</f>
        <v>3.278495</v>
      </c>
    </row>
    <row r="37" spans="1:5" ht="63">
      <c r="A37" s="158" t="s">
        <v>485</v>
      </c>
      <c r="B37" s="84" t="s">
        <v>506</v>
      </c>
      <c r="C37" s="154">
        <f>C35</f>
        <v>259.09</v>
      </c>
      <c r="D37" s="154">
        <v>50</v>
      </c>
      <c r="E37" s="154">
        <f>C37*10000*D37/1000000</f>
        <v>129.54499999999996</v>
      </c>
    </row>
    <row r="38" spans="1:5" ht="31.5">
      <c r="A38" s="159" t="s">
        <v>487</v>
      </c>
      <c r="B38" s="84" t="s">
        <v>507</v>
      </c>
      <c r="C38" s="154">
        <f>C36</f>
        <v>54.19</v>
      </c>
      <c r="D38" s="154">
        <v>50</v>
      </c>
      <c r="E38" s="154">
        <f>C38*10000*D38/1000000</f>
        <v>27.095</v>
      </c>
    </row>
    <row r="39" spans="1:5" ht="47.25">
      <c r="A39" s="159" t="s">
        <v>493</v>
      </c>
      <c r="B39" s="157" t="s">
        <v>510</v>
      </c>
      <c r="C39" s="155">
        <f>SUM(C40:C41)</f>
        <v>7.41</v>
      </c>
      <c r="D39" s="155"/>
      <c r="E39" s="155">
        <f>E40+E41</f>
        <v>1.2263129999999998</v>
      </c>
    </row>
    <row r="40" spans="1:5" ht="47.25">
      <c r="A40" s="156" t="s">
        <v>511</v>
      </c>
      <c r="B40" s="84" t="s">
        <v>500</v>
      </c>
      <c r="C40" s="154">
        <v>7.11</v>
      </c>
      <c r="D40" s="154">
        <v>16.83</v>
      </c>
      <c r="E40" s="154">
        <f>C40*10000*D40/1000000</f>
        <v>1.1966129999999997</v>
      </c>
    </row>
    <row r="41" spans="1:5" ht="15.75">
      <c r="A41" s="158" t="s">
        <v>501</v>
      </c>
      <c r="B41" s="84" t="s">
        <v>505</v>
      </c>
      <c r="C41" s="154">
        <v>0.3</v>
      </c>
      <c r="D41" s="154">
        <v>9.9</v>
      </c>
      <c r="E41" s="154">
        <f>C41*10000*D41/1000000</f>
        <v>0.0297</v>
      </c>
    </row>
    <row r="42" spans="1:5" ht="31.5">
      <c r="A42" s="158" t="s">
        <v>512</v>
      </c>
      <c r="B42" s="157" t="s">
        <v>513</v>
      </c>
      <c r="C42" s="155">
        <f>C43+C44+C45+C46+C47</f>
        <v>10.01</v>
      </c>
      <c r="D42" s="155"/>
      <c r="E42" s="155">
        <f>E43+E44+E45+E46+E47</f>
        <v>67.4164</v>
      </c>
    </row>
    <row r="43" spans="1:5" ht="15.75">
      <c r="A43" s="156" t="s">
        <v>514</v>
      </c>
      <c r="B43" s="123" t="s">
        <v>231</v>
      </c>
      <c r="C43" s="154">
        <v>1.59</v>
      </c>
      <c r="D43" s="154">
        <f>D6</f>
        <v>1649</v>
      </c>
      <c r="E43" s="154">
        <f>C43*10000*D43/1000000</f>
        <v>26.2191</v>
      </c>
    </row>
    <row r="44" spans="1:5" ht="15.75">
      <c r="A44" s="158" t="s">
        <v>483</v>
      </c>
      <c r="B44" s="123" t="s">
        <v>161</v>
      </c>
      <c r="C44" s="154">
        <v>1.49</v>
      </c>
      <c r="D44" s="154">
        <f>D7</f>
        <v>702</v>
      </c>
      <c r="E44" s="154">
        <f>C44*10000*D44/1000000</f>
        <v>10.4598</v>
      </c>
    </row>
    <row r="45" spans="1:5" ht="15.75">
      <c r="A45" s="158" t="s">
        <v>512</v>
      </c>
      <c r="B45" s="123" t="s">
        <v>416</v>
      </c>
      <c r="C45" s="154">
        <v>1</v>
      </c>
      <c r="D45" s="154">
        <f>D8</f>
        <v>191</v>
      </c>
      <c r="E45" s="154">
        <f>C45*10000*D45/1000000</f>
        <v>1.91</v>
      </c>
    </row>
    <row r="46" spans="1:5" ht="15.75">
      <c r="A46" s="158" t="s">
        <v>515</v>
      </c>
      <c r="B46" s="123" t="s">
        <v>490</v>
      </c>
      <c r="C46" s="154">
        <v>3.61</v>
      </c>
      <c r="D46" s="154">
        <f>D10</f>
        <v>715</v>
      </c>
      <c r="E46" s="154">
        <f>C46*10000*D46/1000000</f>
        <v>25.8115</v>
      </c>
    </row>
    <row r="47" spans="1:5" ht="15.75">
      <c r="A47" s="159" t="s">
        <v>516</v>
      </c>
      <c r="B47" s="123" t="s">
        <v>491</v>
      </c>
      <c r="C47" s="154">
        <v>2.32</v>
      </c>
      <c r="D47" s="154">
        <f>D11</f>
        <v>130</v>
      </c>
      <c r="E47" s="154">
        <f>C47*10000*D47/1000000</f>
        <v>3.016</v>
      </c>
    </row>
    <row r="48" spans="1:5" ht="63">
      <c r="A48" s="159" t="s">
        <v>517</v>
      </c>
      <c r="B48" s="157" t="s">
        <v>518</v>
      </c>
      <c r="C48" s="154"/>
      <c r="D48" s="154"/>
      <c r="E48" s="155">
        <f>(E26+E29+E34+E39)*3</f>
        <v>981.6497459999997</v>
      </c>
    </row>
    <row r="49" spans="1:5" ht="15.75">
      <c r="A49" s="151" t="s">
        <v>519</v>
      </c>
      <c r="B49" s="80" t="s">
        <v>520</v>
      </c>
      <c r="C49" s="161"/>
      <c r="D49" s="161"/>
      <c r="E49" s="155">
        <f>E4-E24</f>
        <v>124.25531200000046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Zeros="0" zoomScalePageLayoutView="0" workbookViewId="0" topLeftCell="A1">
      <selection activeCell="I12" sqref="I12"/>
    </sheetView>
  </sheetViews>
  <sheetFormatPr defaultColWidth="8.8515625" defaultRowHeight="15"/>
  <cols>
    <col min="1" max="1" width="4.57421875" style="2" bestFit="1" customWidth="1"/>
    <col min="2" max="2" width="40.57421875" style="6" customWidth="1"/>
    <col min="3" max="3" width="5.57421875" style="5" bestFit="1" customWidth="1"/>
    <col min="4" max="4" width="12.8515625" style="6" customWidth="1"/>
    <col min="5" max="5" width="13.28125" style="6" customWidth="1"/>
    <col min="6" max="6" width="12.28125" style="6" customWidth="1"/>
    <col min="7" max="7" width="13.28125" style="98" customWidth="1"/>
  </cols>
  <sheetData>
    <row r="1" spans="1:2" ht="15">
      <c r="A1" s="229" t="s">
        <v>2</v>
      </c>
      <c r="B1" s="229"/>
    </row>
    <row r="2" spans="1:7" ht="15.75" customHeight="1">
      <c r="A2" s="227" t="s">
        <v>328</v>
      </c>
      <c r="B2" s="227"/>
      <c r="C2" s="227"/>
      <c r="D2" s="227"/>
      <c r="E2" s="227"/>
      <c r="F2" s="227"/>
      <c r="G2" s="227"/>
    </row>
    <row r="3" spans="1:7" ht="15.75">
      <c r="A3" s="234" t="s">
        <v>153</v>
      </c>
      <c r="B3" s="234"/>
      <c r="C3" s="234"/>
      <c r="D3" s="234"/>
      <c r="E3" s="234"/>
      <c r="F3" s="234"/>
      <c r="G3" s="234"/>
    </row>
    <row r="4" spans="1:7" ht="15.75">
      <c r="A4" s="234" t="s">
        <v>175</v>
      </c>
      <c r="B4" s="234"/>
      <c r="C4" s="234"/>
      <c r="D4" s="234"/>
      <c r="E4" s="234"/>
      <c r="F4" s="234"/>
      <c r="G4" s="234"/>
    </row>
    <row r="5" ht="8.25" customHeight="1"/>
    <row r="6" spans="1:7" ht="15">
      <c r="A6" s="235" t="s">
        <v>270</v>
      </c>
      <c r="B6" s="235" t="s">
        <v>230</v>
      </c>
      <c r="C6" s="235" t="s">
        <v>226</v>
      </c>
      <c r="D6" s="242" t="s">
        <v>146</v>
      </c>
      <c r="E6" s="238" t="s">
        <v>104</v>
      </c>
      <c r="F6" s="239"/>
      <c r="G6" s="240"/>
    </row>
    <row r="7" spans="1:7" ht="15">
      <c r="A7" s="236"/>
      <c r="B7" s="236"/>
      <c r="C7" s="236"/>
      <c r="D7" s="244"/>
      <c r="E7" s="242" t="s">
        <v>394</v>
      </c>
      <c r="F7" s="241" t="s">
        <v>42</v>
      </c>
      <c r="G7" s="241"/>
    </row>
    <row r="8" spans="1:7" ht="13.5" customHeight="1">
      <c r="A8" s="236"/>
      <c r="B8" s="236"/>
      <c r="C8" s="236"/>
      <c r="D8" s="244"/>
      <c r="E8" s="244"/>
      <c r="F8" s="242" t="s">
        <v>192</v>
      </c>
      <c r="G8" s="242" t="s">
        <v>444</v>
      </c>
    </row>
    <row r="9" spans="1:7" ht="29.25" customHeight="1">
      <c r="A9" s="237"/>
      <c r="B9" s="237"/>
      <c r="C9" s="237"/>
      <c r="D9" s="243"/>
      <c r="E9" s="243"/>
      <c r="F9" s="243"/>
      <c r="G9" s="243"/>
    </row>
    <row r="10" spans="1:7" s="5" customFormat="1" ht="15">
      <c r="A10" s="76" t="s">
        <v>360</v>
      </c>
      <c r="B10" s="76" t="s">
        <v>324</v>
      </c>
      <c r="C10" s="76" t="s">
        <v>293</v>
      </c>
      <c r="D10" s="77" t="s">
        <v>272</v>
      </c>
      <c r="E10" s="77" t="s">
        <v>238</v>
      </c>
      <c r="F10" s="77" t="s">
        <v>210</v>
      </c>
      <c r="G10" s="77" t="s">
        <v>357</v>
      </c>
    </row>
    <row r="11" spans="1:7" s="9" customFormat="1" ht="15.75">
      <c r="A11" s="78">
        <v>1</v>
      </c>
      <c r="B11" s="79" t="s">
        <v>206</v>
      </c>
      <c r="C11" s="78" t="s">
        <v>204</v>
      </c>
      <c r="D11" s="80">
        <v>52844.27</v>
      </c>
      <c r="E11" s="81">
        <v>53655.94</v>
      </c>
      <c r="F11" s="81">
        <f>E11-D11</f>
        <v>811.6700000000055</v>
      </c>
      <c r="G11" s="99">
        <f>E11/D11*100%</f>
        <v>1.015359659618725</v>
      </c>
    </row>
    <row r="12" spans="1:7" s="28" customFormat="1" ht="15.75">
      <c r="A12" s="82"/>
      <c r="B12" s="83" t="s">
        <v>217</v>
      </c>
      <c r="C12" s="82"/>
      <c r="D12" s="84"/>
      <c r="E12" s="85"/>
      <c r="F12" s="85"/>
      <c r="G12" s="100"/>
    </row>
    <row r="13" spans="1:7" s="10" customFormat="1" ht="15.75">
      <c r="A13" s="82" t="s">
        <v>320</v>
      </c>
      <c r="B13" s="86" t="s">
        <v>392</v>
      </c>
      <c r="C13" s="82" t="s">
        <v>364</v>
      </c>
      <c r="D13" s="84">
        <v>4666.47</v>
      </c>
      <c r="E13" s="85">
        <v>4700.07</v>
      </c>
      <c r="F13" s="85">
        <f>E13-D13</f>
        <v>33.599999999999454</v>
      </c>
      <c r="G13" s="100">
        <f>E13/D13*100%</f>
        <v>1.0072003034413592</v>
      </c>
    </row>
    <row r="14" spans="1:7" s="28" customFormat="1" ht="15.75">
      <c r="A14" s="82"/>
      <c r="B14" s="83" t="s">
        <v>5</v>
      </c>
      <c r="C14" s="87" t="s">
        <v>22</v>
      </c>
      <c r="D14" s="84">
        <v>3627.55</v>
      </c>
      <c r="E14" s="85">
        <v>3651.7</v>
      </c>
      <c r="F14" s="85">
        <f aca="true" t="shared" si="0" ref="F14:F64">E14-D14</f>
        <v>24.149999999999636</v>
      </c>
      <c r="G14" s="100">
        <f aca="true" t="shared" si="1" ref="G14:G64">E14/D14*100%</f>
        <v>1.006657385838927</v>
      </c>
    </row>
    <row r="15" spans="1:7" s="28" customFormat="1" ht="15.75">
      <c r="A15" s="82" t="s">
        <v>156</v>
      </c>
      <c r="B15" s="86" t="s">
        <v>312</v>
      </c>
      <c r="C15" s="82" t="s">
        <v>118</v>
      </c>
      <c r="D15" s="84">
        <v>4000.03</v>
      </c>
      <c r="E15" s="85">
        <v>4097.97</v>
      </c>
      <c r="F15" s="85">
        <f t="shared" si="0"/>
        <v>97.94000000000005</v>
      </c>
      <c r="G15" s="100">
        <f t="shared" si="1"/>
        <v>1.0244848163638773</v>
      </c>
    </row>
    <row r="16" spans="1:7" s="28" customFormat="1" ht="15.75">
      <c r="A16" s="82" t="s">
        <v>454</v>
      </c>
      <c r="B16" s="86" t="s">
        <v>311</v>
      </c>
      <c r="C16" s="82" t="s">
        <v>393</v>
      </c>
      <c r="D16" s="84">
        <v>10506.72</v>
      </c>
      <c r="E16" s="85">
        <v>10681.61</v>
      </c>
      <c r="F16" s="85">
        <f t="shared" si="0"/>
        <v>174.89000000000124</v>
      </c>
      <c r="G16" s="100">
        <f t="shared" si="1"/>
        <v>1.016645537332298</v>
      </c>
    </row>
    <row r="17" spans="1:7" s="28" customFormat="1" ht="15.75">
      <c r="A17" s="82" t="s">
        <v>455</v>
      </c>
      <c r="B17" s="86" t="s">
        <v>136</v>
      </c>
      <c r="C17" s="82" t="s">
        <v>262</v>
      </c>
      <c r="D17" s="84">
        <v>13134.14</v>
      </c>
      <c r="E17" s="85">
        <v>13151.4</v>
      </c>
      <c r="F17" s="85">
        <f t="shared" si="0"/>
        <v>17.26000000000022</v>
      </c>
      <c r="G17" s="100">
        <f t="shared" si="1"/>
        <v>1.0013141324822181</v>
      </c>
    </row>
    <row r="18" spans="1:7" s="28" customFormat="1" ht="15.75">
      <c r="A18" s="82" t="s">
        <v>383</v>
      </c>
      <c r="B18" s="86" t="s">
        <v>296</v>
      </c>
      <c r="C18" s="82" t="s">
        <v>345</v>
      </c>
      <c r="D18" s="84">
        <v>97.13</v>
      </c>
      <c r="E18" s="85">
        <v>97.13</v>
      </c>
      <c r="F18" s="85">
        <f t="shared" si="0"/>
        <v>0</v>
      </c>
      <c r="G18" s="100"/>
    </row>
    <row r="19" spans="1:7" s="28" customFormat="1" ht="15.75">
      <c r="A19" s="82" t="s">
        <v>456</v>
      </c>
      <c r="B19" s="86" t="s">
        <v>52</v>
      </c>
      <c r="C19" s="82" t="s">
        <v>390</v>
      </c>
      <c r="D19" s="84">
        <v>19584.68</v>
      </c>
      <c r="E19" s="85">
        <v>20099.46</v>
      </c>
      <c r="F19" s="85">
        <f t="shared" si="0"/>
        <v>514.7799999999988</v>
      </c>
      <c r="G19" s="100">
        <f t="shared" si="1"/>
        <v>1.0262848307963162</v>
      </c>
    </row>
    <row r="20" spans="1:7" s="28" customFormat="1" ht="25.5">
      <c r="A20" s="82"/>
      <c r="B20" s="83" t="s">
        <v>449</v>
      </c>
      <c r="C20" s="87" t="s">
        <v>434</v>
      </c>
      <c r="D20" s="84">
        <v>1091.83</v>
      </c>
      <c r="E20" s="85">
        <v>1091.83</v>
      </c>
      <c r="F20" s="85">
        <f t="shared" si="0"/>
        <v>0</v>
      </c>
      <c r="G20" s="100"/>
    </row>
    <row r="21" spans="1:7" s="28" customFormat="1" ht="15.75">
      <c r="A21" s="82" t="s">
        <v>457</v>
      </c>
      <c r="B21" s="86" t="s">
        <v>152</v>
      </c>
      <c r="C21" s="82" t="s">
        <v>259</v>
      </c>
      <c r="D21" s="84">
        <v>772.19</v>
      </c>
      <c r="E21" s="85">
        <v>778.82</v>
      </c>
      <c r="F21" s="85">
        <f t="shared" si="0"/>
        <v>6.6299999999999955</v>
      </c>
      <c r="G21" s="100">
        <f t="shared" si="1"/>
        <v>1.0085859697742783</v>
      </c>
    </row>
    <row r="22" spans="1:7" s="9" customFormat="1" ht="15.75">
      <c r="A22" s="82" t="s">
        <v>375</v>
      </c>
      <c r="B22" s="86" t="s">
        <v>335</v>
      </c>
      <c r="C22" s="82" t="s">
        <v>130</v>
      </c>
      <c r="D22" s="84"/>
      <c r="E22" s="81"/>
      <c r="F22" s="85">
        <f t="shared" si="0"/>
        <v>0</v>
      </c>
      <c r="G22" s="100"/>
    </row>
    <row r="23" spans="1:7" s="28" customFormat="1" ht="15.75">
      <c r="A23" s="82" t="s">
        <v>458</v>
      </c>
      <c r="B23" s="86" t="s">
        <v>235</v>
      </c>
      <c r="C23" s="82" t="s">
        <v>415</v>
      </c>
      <c r="D23" s="84">
        <v>82.91</v>
      </c>
      <c r="E23" s="85">
        <v>49.49</v>
      </c>
      <c r="F23" s="85">
        <f t="shared" si="0"/>
        <v>-33.419999999999995</v>
      </c>
      <c r="G23" s="100">
        <f t="shared" si="1"/>
        <v>0.5969123145579545</v>
      </c>
    </row>
    <row r="24" spans="1:7" s="91" customFormat="1" ht="15.75">
      <c r="A24" s="78">
        <v>2</v>
      </c>
      <c r="B24" s="79" t="s">
        <v>70</v>
      </c>
      <c r="C24" s="78" t="s">
        <v>327</v>
      </c>
      <c r="D24" s="80">
        <v>8021.19</v>
      </c>
      <c r="E24" s="81">
        <v>7129.95</v>
      </c>
      <c r="F24" s="81">
        <f t="shared" si="0"/>
        <v>-891.2399999999998</v>
      </c>
      <c r="G24" s="99">
        <f t="shared" si="1"/>
        <v>0.8888893044548253</v>
      </c>
    </row>
    <row r="25" spans="1:7" s="28" customFormat="1" ht="15.75" hidden="1">
      <c r="A25" s="82"/>
      <c r="B25" s="83" t="s">
        <v>217</v>
      </c>
      <c r="C25" s="82"/>
      <c r="D25" s="84"/>
      <c r="E25" s="85"/>
      <c r="F25" s="85">
        <f t="shared" si="0"/>
        <v>0</v>
      </c>
      <c r="G25" s="100"/>
    </row>
    <row r="26" spans="1:7" s="28" customFormat="1" ht="15.75">
      <c r="A26" s="82" t="s">
        <v>321</v>
      </c>
      <c r="B26" s="86" t="s">
        <v>13</v>
      </c>
      <c r="C26" s="82" t="s">
        <v>121</v>
      </c>
      <c r="D26" s="84">
        <v>136.62</v>
      </c>
      <c r="E26" s="85">
        <v>127.23</v>
      </c>
      <c r="F26" s="85">
        <f t="shared" si="0"/>
        <v>-9.39</v>
      </c>
      <c r="G26" s="100">
        <f t="shared" si="1"/>
        <v>0.9312692138779095</v>
      </c>
    </row>
    <row r="27" spans="1:7" s="28" customFormat="1" ht="15.75">
      <c r="A27" s="82" t="s">
        <v>157</v>
      </c>
      <c r="B27" s="86" t="s">
        <v>369</v>
      </c>
      <c r="C27" s="82" t="s">
        <v>249</v>
      </c>
      <c r="D27" s="84">
        <v>4.05</v>
      </c>
      <c r="E27" s="85">
        <v>4.05</v>
      </c>
      <c r="F27" s="85">
        <f t="shared" si="0"/>
        <v>0</v>
      </c>
      <c r="G27" s="100"/>
    </row>
    <row r="28" spans="1:7" s="28" customFormat="1" ht="15.75">
      <c r="A28" s="82" t="s">
        <v>459</v>
      </c>
      <c r="B28" s="86" t="s">
        <v>166</v>
      </c>
      <c r="C28" s="82" t="s">
        <v>184</v>
      </c>
      <c r="D28" s="84">
        <v>258.84</v>
      </c>
      <c r="E28" s="85">
        <v>38.12</v>
      </c>
      <c r="F28" s="85">
        <f t="shared" si="0"/>
        <v>-220.71999999999997</v>
      </c>
      <c r="G28" s="100">
        <f t="shared" si="1"/>
        <v>0.1472724462988719</v>
      </c>
    </row>
    <row r="29" spans="1:7" s="28" customFormat="1" ht="15.75">
      <c r="A29" s="82" t="s">
        <v>460</v>
      </c>
      <c r="B29" s="86" t="s">
        <v>207</v>
      </c>
      <c r="C29" s="82" t="s">
        <v>414</v>
      </c>
      <c r="D29" s="84">
        <v>1.96</v>
      </c>
      <c r="E29" s="85">
        <v>1.96</v>
      </c>
      <c r="F29" s="85">
        <f t="shared" si="0"/>
        <v>0</v>
      </c>
      <c r="G29" s="100"/>
    </row>
    <row r="30" spans="1:7" s="28" customFormat="1" ht="15.75">
      <c r="A30" s="82" t="s">
        <v>461</v>
      </c>
      <c r="B30" s="86" t="s">
        <v>174</v>
      </c>
      <c r="C30" s="82" t="s">
        <v>95</v>
      </c>
      <c r="D30" s="84">
        <v>133.7</v>
      </c>
      <c r="E30" s="85">
        <v>92.45</v>
      </c>
      <c r="F30" s="85">
        <f t="shared" si="0"/>
        <v>-41.249999999999986</v>
      </c>
      <c r="G30" s="100">
        <f t="shared" si="1"/>
        <v>0.6914734480179507</v>
      </c>
    </row>
    <row r="31" spans="1:7" s="29" customFormat="1" ht="15.75">
      <c r="A31" s="82" t="s">
        <v>462</v>
      </c>
      <c r="B31" s="86" t="s">
        <v>73</v>
      </c>
      <c r="C31" s="82" t="s">
        <v>309</v>
      </c>
      <c r="D31" s="84">
        <v>29.05</v>
      </c>
      <c r="E31" s="85">
        <v>21.68</v>
      </c>
      <c r="F31" s="85">
        <f t="shared" si="0"/>
        <v>-7.370000000000001</v>
      </c>
      <c r="G31" s="100">
        <f t="shared" si="1"/>
        <v>0.7462994836488812</v>
      </c>
    </row>
    <row r="32" spans="1:7" s="28" customFormat="1" ht="15.75">
      <c r="A32" s="82" t="s">
        <v>463</v>
      </c>
      <c r="B32" s="86" t="s">
        <v>298</v>
      </c>
      <c r="C32" s="82" t="s">
        <v>64</v>
      </c>
      <c r="D32" s="84">
        <v>249.35</v>
      </c>
      <c r="E32" s="85">
        <v>217.79</v>
      </c>
      <c r="F32" s="85">
        <f t="shared" si="0"/>
        <v>-31.560000000000002</v>
      </c>
      <c r="G32" s="100">
        <f t="shared" si="1"/>
        <v>0.8734309203930218</v>
      </c>
    </row>
    <row r="33" spans="1:7" s="28" customFormat="1" ht="15.75">
      <c r="A33" s="82" t="s">
        <v>464</v>
      </c>
      <c r="B33" s="86" t="s">
        <v>221</v>
      </c>
      <c r="C33" s="82" t="s">
        <v>168</v>
      </c>
      <c r="D33" s="84">
        <v>112.72</v>
      </c>
      <c r="E33" s="85">
        <v>13.56</v>
      </c>
      <c r="F33" s="85">
        <f t="shared" si="0"/>
        <v>-99.16</v>
      </c>
      <c r="G33" s="100">
        <f t="shared" si="1"/>
        <v>0.12029808374733854</v>
      </c>
    </row>
    <row r="34" spans="1:7" s="28" customFormat="1" ht="25.5">
      <c r="A34" s="82" t="s">
        <v>465</v>
      </c>
      <c r="B34" s="86" t="s">
        <v>135</v>
      </c>
      <c r="C34" s="82" t="s">
        <v>438</v>
      </c>
      <c r="D34" s="84">
        <v>4149.0599999999995</v>
      </c>
      <c r="E34" s="85">
        <v>3754.61</v>
      </c>
      <c r="F34" s="85">
        <f t="shared" si="0"/>
        <v>-394.44999999999936</v>
      </c>
      <c r="G34" s="100">
        <f t="shared" si="1"/>
        <v>0.9049302733631234</v>
      </c>
    </row>
    <row r="35" spans="1:7" s="28" customFormat="1" ht="15.75" hidden="1">
      <c r="A35" s="82"/>
      <c r="B35" s="83" t="s">
        <v>217</v>
      </c>
      <c r="C35" s="82"/>
      <c r="D35" s="84"/>
      <c r="E35" s="85"/>
      <c r="F35" s="85">
        <f t="shared" si="0"/>
        <v>0</v>
      </c>
      <c r="G35" s="100"/>
    </row>
    <row r="36" spans="1:7" s="121" customFormat="1" ht="15.75">
      <c r="A36" s="87" t="s">
        <v>258</v>
      </c>
      <c r="B36" s="83" t="s">
        <v>85</v>
      </c>
      <c r="C36" s="87" t="s">
        <v>21</v>
      </c>
      <c r="D36" s="123">
        <v>2314.32</v>
      </c>
      <c r="E36" s="124">
        <v>2062.61</v>
      </c>
      <c r="F36" s="124">
        <f t="shared" si="0"/>
        <v>-251.71000000000004</v>
      </c>
      <c r="G36" s="125">
        <f t="shared" si="1"/>
        <v>0.8912380310415154</v>
      </c>
    </row>
    <row r="37" spans="1:7" s="121" customFormat="1" ht="15.75">
      <c r="A37" s="87" t="s">
        <v>258</v>
      </c>
      <c r="B37" s="83" t="s">
        <v>58</v>
      </c>
      <c r="C37" s="87" t="s">
        <v>212</v>
      </c>
      <c r="D37" s="123">
        <v>1069.99</v>
      </c>
      <c r="E37" s="124">
        <v>933.76</v>
      </c>
      <c r="F37" s="124">
        <f t="shared" si="0"/>
        <v>-136.23000000000002</v>
      </c>
      <c r="G37" s="125">
        <f t="shared" si="1"/>
        <v>0.8726810530939542</v>
      </c>
    </row>
    <row r="38" spans="1:7" s="121" customFormat="1" ht="15.75">
      <c r="A38" s="87" t="s">
        <v>258</v>
      </c>
      <c r="B38" s="83" t="s">
        <v>399</v>
      </c>
      <c r="C38" s="87" t="s">
        <v>106</v>
      </c>
      <c r="D38" s="123">
        <v>8.08</v>
      </c>
      <c r="E38" s="124">
        <v>3.93</v>
      </c>
      <c r="F38" s="124">
        <f t="shared" si="0"/>
        <v>-4.15</v>
      </c>
      <c r="G38" s="125">
        <f t="shared" si="1"/>
        <v>0.4863861386138614</v>
      </c>
    </row>
    <row r="39" spans="1:7" s="121" customFormat="1" ht="15.75">
      <c r="A39" s="87" t="s">
        <v>258</v>
      </c>
      <c r="B39" s="83" t="s">
        <v>380</v>
      </c>
      <c r="C39" s="87" t="s">
        <v>402</v>
      </c>
      <c r="D39" s="123">
        <v>10.81</v>
      </c>
      <c r="E39" s="124">
        <v>9.37</v>
      </c>
      <c r="F39" s="124">
        <f t="shared" si="0"/>
        <v>-1.4400000000000013</v>
      </c>
      <c r="G39" s="125">
        <f t="shared" si="1"/>
        <v>0.8667900092506937</v>
      </c>
    </row>
    <row r="40" spans="1:7" s="121" customFormat="1" ht="15.75">
      <c r="A40" s="87" t="s">
        <v>258</v>
      </c>
      <c r="B40" s="83" t="s">
        <v>97</v>
      </c>
      <c r="C40" s="87" t="s">
        <v>266</v>
      </c>
      <c r="D40" s="123">
        <v>100.94</v>
      </c>
      <c r="E40" s="124">
        <v>101.89</v>
      </c>
      <c r="F40" s="124">
        <f t="shared" si="0"/>
        <v>0.9500000000000028</v>
      </c>
      <c r="G40" s="125">
        <f t="shared" si="1"/>
        <v>1.0094115316029324</v>
      </c>
    </row>
    <row r="41" spans="1:7" s="121" customFormat="1" ht="15.75">
      <c r="A41" s="87" t="s">
        <v>258</v>
      </c>
      <c r="B41" s="83" t="s">
        <v>115</v>
      </c>
      <c r="C41" s="87" t="s">
        <v>219</v>
      </c>
      <c r="D41" s="123">
        <v>60.2</v>
      </c>
      <c r="E41" s="124">
        <v>61.35</v>
      </c>
      <c r="F41" s="124">
        <f t="shared" si="0"/>
        <v>1.1499999999999986</v>
      </c>
      <c r="G41" s="125">
        <f t="shared" si="1"/>
        <v>1.0191029900332225</v>
      </c>
    </row>
    <row r="42" spans="1:7" s="121" customFormat="1" ht="17.25" customHeight="1">
      <c r="A42" s="87" t="s">
        <v>258</v>
      </c>
      <c r="B42" s="83" t="s">
        <v>44</v>
      </c>
      <c r="C42" s="87" t="s">
        <v>398</v>
      </c>
      <c r="D42" s="123">
        <v>14.98</v>
      </c>
      <c r="E42" s="124">
        <v>14.98</v>
      </c>
      <c r="F42" s="124">
        <f t="shared" si="0"/>
        <v>0</v>
      </c>
      <c r="G42" s="125"/>
    </row>
    <row r="43" spans="1:7" s="121" customFormat="1" ht="15.75">
      <c r="A43" s="87" t="s">
        <v>258</v>
      </c>
      <c r="B43" s="83" t="s">
        <v>200</v>
      </c>
      <c r="C43" s="87" t="s">
        <v>107</v>
      </c>
      <c r="D43" s="123">
        <v>1.34</v>
      </c>
      <c r="E43" s="124">
        <v>1.34</v>
      </c>
      <c r="F43" s="124">
        <f t="shared" si="0"/>
        <v>0</v>
      </c>
      <c r="G43" s="125"/>
    </row>
    <row r="44" spans="1:7" s="121" customFormat="1" ht="15.75">
      <c r="A44" s="87" t="s">
        <v>258</v>
      </c>
      <c r="B44" s="83" t="s">
        <v>228</v>
      </c>
      <c r="C44" s="87" t="s">
        <v>66</v>
      </c>
      <c r="D44" s="123">
        <v>1.11</v>
      </c>
      <c r="E44" s="124">
        <v>1.11</v>
      </c>
      <c r="F44" s="124">
        <f t="shared" si="0"/>
        <v>0</v>
      </c>
      <c r="G44" s="125"/>
    </row>
    <row r="45" spans="1:7" s="121" customFormat="1" ht="15.75">
      <c r="A45" s="87" t="s">
        <v>258</v>
      </c>
      <c r="B45" s="83" t="s">
        <v>164</v>
      </c>
      <c r="C45" s="87" t="s">
        <v>60</v>
      </c>
      <c r="D45" s="123">
        <v>13.57</v>
      </c>
      <c r="E45" s="124">
        <v>12.82</v>
      </c>
      <c r="F45" s="124">
        <f t="shared" si="0"/>
        <v>-0.75</v>
      </c>
      <c r="G45" s="125">
        <f t="shared" si="1"/>
        <v>0.9447310243183493</v>
      </c>
    </row>
    <row r="46" spans="1:7" s="121" customFormat="1" ht="15.75">
      <c r="A46" s="87" t="s">
        <v>258</v>
      </c>
      <c r="B46" s="83" t="s">
        <v>280</v>
      </c>
      <c r="C46" s="87" t="s">
        <v>442</v>
      </c>
      <c r="D46" s="123">
        <v>8.89</v>
      </c>
      <c r="E46" s="124">
        <v>8.89</v>
      </c>
      <c r="F46" s="124">
        <f t="shared" si="0"/>
        <v>0</v>
      </c>
      <c r="G46" s="125"/>
    </row>
    <row r="47" spans="1:7" s="121" customFormat="1" ht="15.75" hidden="1">
      <c r="A47" s="87" t="s">
        <v>258</v>
      </c>
      <c r="B47" s="83" t="s">
        <v>361</v>
      </c>
      <c r="C47" s="87" t="s">
        <v>301</v>
      </c>
      <c r="D47" s="123"/>
      <c r="E47" s="124"/>
      <c r="F47" s="124">
        <f t="shared" si="0"/>
        <v>0</v>
      </c>
      <c r="G47" s="125"/>
    </row>
    <row r="48" spans="1:7" s="121" customFormat="1" ht="25.5">
      <c r="A48" s="87" t="s">
        <v>258</v>
      </c>
      <c r="B48" s="83" t="s">
        <v>332</v>
      </c>
      <c r="C48" s="87" t="s">
        <v>10</v>
      </c>
      <c r="D48" s="123">
        <v>538.36</v>
      </c>
      <c r="E48" s="124">
        <v>536.42</v>
      </c>
      <c r="F48" s="124">
        <f t="shared" si="0"/>
        <v>-1.9400000000000546</v>
      </c>
      <c r="G48" s="125">
        <f t="shared" si="1"/>
        <v>0.9963964633330855</v>
      </c>
    </row>
    <row r="49" spans="1:7" s="127" customFormat="1" ht="15.75" hidden="1">
      <c r="A49" s="87" t="s">
        <v>258</v>
      </c>
      <c r="B49" s="83" t="s">
        <v>214</v>
      </c>
      <c r="C49" s="87" t="s">
        <v>268</v>
      </c>
      <c r="D49" s="123"/>
      <c r="E49" s="126"/>
      <c r="F49" s="124">
        <f t="shared" si="0"/>
        <v>0</v>
      </c>
      <c r="G49" s="125"/>
    </row>
    <row r="50" spans="1:7" s="121" customFormat="1" ht="15.75">
      <c r="A50" s="87" t="s">
        <v>258</v>
      </c>
      <c r="B50" s="83" t="s">
        <v>237</v>
      </c>
      <c r="C50" s="87" t="s">
        <v>39</v>
      </c>
      <c r="D50" s="123">
        <v>0.19</v>
      </c>
      <c r="E50" s="128">
        <v>0.19</v>
      </c>
      <c r="F50" s="124">
        <f t="shared" si="0"/>
        <v>0</v>
      </c>
      <c r="G50" s="125"/>
    </row>
    <row r="51" spans="1:7" s="121" customFormat="1" ht="15.75">
      <c r="A51" s="87" t="s">
        <v>258</v>
      </c>
      <c r="B51" s="83" t="s">
        <v>245</v>
      </c>
      <c r="C51" s="87" t="s">
        <v>188</v>
      </c>
      <c r="D51" s="123">
        <v>6.28</v>
      </c>
      <c r="E51" s="128">
        <v>5.95</v>
      </c>
      <c r="F51" s="124">
        <f t="shared" si="0"/>
        <v>-0.33000000000000007</v>
      </c>
      <c r="G51" s="125">
        <f t="shared" si="1"/>
        <v>0.947452229299363</v>
      </c>
    </row>
    <row r="52" spans="1:7" ht="15.75" hidden="1">
      <c r="A52" s="82" t="s">
        <v>473</v>
      </c>
      <c r="B52" s="86" t="s">
        <v>315</v>
      </c>
      <c r="C52" s="82" t="s">
        <v>224</v>
      </c>
      <c r="D52" s="89"/>
      <c r="E52" s="88"/>
      <c r="F52" s="85">
        <f t="shared" si="0"/>
        <v>0</v>
      </c>
      <c r="G52" s="100"/>
    </row>
    <row r="53" spans="1:7" ht="15.75">
      <c r="A53" s="82" t="s">
        <v>466</v>
      </c>
      <c r="B53" s="86" t="s">
        <v>287</v>
      </c>
      <c r="C53" s="82" t="s">
        <v>183</v>
      </c>
      <c r="D53" s="88">
        <v>33.1</v>
      </c>
      <c r="E53" s="88">
        <v>33.16</v>
      </c>
      <c r="F53" s="85">
        <f t="shared" si="0"/>
        <v>0.05999999999999517</v>
      </c>
      <c r="G53" s="100">
        <f t="shared" si="1"/>
        <v>1.0018126888217522</v>
      </c>
    </row>
    <row r="54" spans="1:7" ht="15.75">
      <c r="A54" s="82" t="s">
        <v>419</v>
      </c>
      <c r="B54" s="86" t="s">
        <v>110</v>
      </c>
      <c r="C54" s="82" t="s">
        <v>292</v>
      </c>
      <c r="D54" s="88">
        <v>3.15</v>
      </c>
      <c r="E54" s="88">
        <v>3.15</v>
      </c>
      <c r="F54" s="85">
        <f t="shared" si="0"/>
        <v>0</v>
      </c>
      <c r="G54" s="100"/>
    </row>
    <row r="55" spans="1:7" ht="15.75">
      <c r="A55" s="82" t="s">
        <v>467</v>
      </c>
      <c r="B55" s="86" t="s">
        <v>263</v>
      </c>
      <c r="C55" s="82" t="s">
        <v>294</v>
      </c>
      <c r="D55" s="88">
        <v>607.64</v>
      </c>
      <c r="E55" s="88">
        <v>517.88</v>
      </c>
      <c r="F55" s="85">
        <f t="shared" si="0"/>
        <v>-89.75999999999999</v>
      </c>
      <c r="G55" s="100">
        <f t="shared" si="1"/>
        <v>0.8522809558291093</v>
      </c>
    </row>
    <row r="56" spans="1:7" ht="15.75">
      <c r="A56" s="82" t="s">
        <v>198</v>
      </c>
      <c r="B56" s="86" t="s">
        <v>225</v>
      </c>
      <c r="C56" s="82" t="s">
        <v>132</v>
      </c>
      <c r="D56" s="88">
        <v>201.19</v>
      </c>
      <c r="E56" s="88">
        <v>173.47</v>
      </c>
      <c r="F56" s="85">
        <f t="shared" si="0"/>
        <v>-27.72</v>
      </c>
      <c r="G56" s="100">
        <f t="shared" si="1"/>
        <v>0.8622197922361946</v>
      </c>
    </row>
    <row r="57" spans="1:7" ht="15.75">
      <c r="A57" s="82" t="s">
        <v>468</v>
      </c>
      <c r="B57" s="86" t="s">
        <v>435</v>
      </c>
      <c r="C57" s="82" t="s">
        <v>78</v>
      </c>
      <c r="D57" s="88">
        <v>19.63</v>
      </c>
      <c r="E57" s="88">
        <v>17.37</v>
      </c>
      <c r="F57" s="85">
        <f t="shared" si="0"/>
        <v>-2.259999999999998</v>
      </c>
      <c r="G57" s="100">
        <f t="shared" si="1"/>
        <v>0.8848700967906267</v>
      </c>
    </row>
    <row r="58" spans="1:7" ht="15.75">
      <c r="A58" s="82" t="s">
        <v>469</v>
      </c>
      <c r="B58" s="86" t="s">
        <v>56</v>
      </c>
      <c r="C58" s="82" t="s">
        <v>99</v>
      </c>
      <c r="D58" s="88">
        <v>0.28</v>
      </c>
      <c r="E58" s="88">
        <v>0.26</v>
      </c>
      <c r="F58" s="85">
        <f t="shared" si="0"/>
        <v>-0.020000000000000018</v>
      </c>
      <c r="G58" s="100">
        <f t="shared" si="1"/>
        <v>0.9285714285714285</v>
      </c>
    </row>
    <row r="59" spans="1:7" ht="15.75" hidden="1">
      <c r="A59" s="82" t="s">
        <v>314</v>
      </c>
      <c r="B59" s="86" t="s">
        <v>181</v>
      </c>
      <c r="C59" s="82" t="s">
        <v>288</v>
      </c>
      <c r="D59" s="88"/>
      <c r="E59" s="88"/>
      <c r="F59" s="85">
        <f t="shared" si="0"/>
        <v>0</v>
      </c>
      <c r="G59" s="100"/>
    </row>
    <row r="60" spans="1:7" ht="15.75" hidden="1">
      <c r="A60" s="82" t="s">
        <v>470</v>
      </c>
      <c r="B60" s="86" t="s">
        <v>182</v>
      </c>
      <c r="C60" s="82" t="s">
        <v>17</v>
      </c>
      <c r="D60" s="88"/>
      <c r="E60" s="88"/>
      <c r="F60" s="85">
        <f t="shared" si="0"/>
        <v>0</v>
      </c>
      <c r="G60" s="100"/>
    </row>
    <row r="61" spans="1:7" ht="15.75">
      <c r="A61" s="82" t="s">
        <v>471</v>
      </c>
      <c r="B61" s="86" t="s">
        <v>178</v>
      </c>
      <c r="C61" s="82" t="s">
        <v>300</v>
      </c>
      <c r="D61" s="88">
        <v>1231.98</v>
      </c>
      <c r="E61" s="88">
        <v>1239.99</v>
      </c>
      <c r="F61" s="85">
        <f t="shared" si="0"/>
        <v>8.009999999999991</v>
      </c>
      <c r="G61" s="100">
        <f t="shared" si="1"/>
        <v>1.006501728924171</v>
      </c>
    </row>
    <row r="62" spans="1:7" ht="15.75">
      <c r="A62" s="82" t="s">
        <v>474</v>
      </c>
      <c r="B62" s="86" t="s">
        <v>171</v>
      </c>
      <c r="C62" s="82" t="s">
        <v>54</v>
      </c>
      <c r="D62" s="88">
        <v>848.34</v>
      </c>
      <c r="E62" s="88">
        <v>872.69</v>
      </c>
      <c r="F62" s="85">
        <f t="shared" si="0"/>
        <v>24.350000000000023</v>
      </c>
      <c r="G62" s="100">
        <f t="shared" si="1"/>
        <v>1.0287031143173728</v>
      </c>
    </row>
    <row r="63" spans="1:7" ht="15.75">
      <c r="A63" s="82" t="s">
        <v>472</v>
      </c>
      <c r="B63" s="86" t="s">
        <v>241</v>
      </c>
      <c r="C63" s="82" t="s">
        <v>109</v>
      </c>
      <c r="D63" s="88">
        <v>0.53</v>
      </c>
      <c r="E63" s="88">
        <v>0.53</v>
      </c>
      <c r="F63" s="85">
        <f t="shared" si="0"/>
        <v>0</v>
      </c>
      <c r="G63" s="100"/>
    </row>
    <row r="64" spans="1:7" s="91" customFormat="1" ht="15.75">
      <c r="A64" s="78">
        <v>3</v>
      </c>
      <c r="B64" s="79" t="s">
        <v>276</v>
      </c>
      <c r="C64" s="78" t="s">
        <v>373</v>
      </c>
      <c r="D64" s="90">
        <v>1133.1</v>
      </c>
      <c r="E64" s="90">
        <v>1212.67</v>
      </c>
      <c r="F64" s="81">
        <f t="shared" si="0"/>
        <v>79.57000000000016</v>
      </c>
      <c r="G64" s="99">
        <f t="shared" si="1"/>
        <v>1.0702232812637897</v>
      </c>
    </row>
  </sheetData>
  <sheetProtection/>
  <mergeCells count="13">
    <mergeCell ref="D6:D9"/>
    <mergeCell ref="C6:C9"/>
    <mergeCell ref="B6:B9"/>
    <mergeCell ref="A1:B1"/>
    <mergeCell ref="A2:G2"/>
    <mergeCell ref="A3:G3"/>
    <mergeCell ref="A4:G4"/>
    <mergeCell ref="A6:A9"/>
    <mergeCell ref="E6:G6"/>
    <mergeCell ref="F7:G7"/>
    <mergeCell ref="F8:F9"/>
    <mergeCell ref="G8:G9"/>
    <mergeCell ref="E7:E9"/>
  </mergeCells>
  <printOptions/>
  <pageMargins left="0.95" right="0.5" top="0.5" bottom="0.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B1">
      <selection activeCell="Y26" sqref="Y26"/>
    </sheetView>
  </sheetViews>
  <sheetFormatPr defaultColWidth="8.8515625" defaultRowHeight="13.5" customHeight="1"/>
  <cols>
    <col min="1" max="1" width="5.8515625" style="202" customWidth="1"/>
    <col min="2" max="2" width="34.140625" style="202" customWidth="1"/>
    <col min="3" max="3" width="8.00390625" style="201" customWidth="1"/>
    <col min="4" max="4" width="14.421875" style="202" customWidth="1"/>
    <col min="5" max="5" width="8.00390625" style="202" bestFit="1" customWidth="1"/>
    <col min="6" max="8" width="9.57421875" style="202" customWidth="1"/>
    <col min="9" max="17" width="9.57421875" style="167" customWidth="1"/>
    <col min="18" max="18" width="10.57421875" style="167" customWidth="1"/>
    <col min="19" max="19" width="9.57421875" style="167" customWidth="1"/>
    <col min="20" max="22" width="9.00390625" style="167" customWidth="1"/>
    <col min="23" max="24" width="0" style="167" hidden="1" customWidth="1"/>
    <col min="25" max="16384" width="8.8515625" style="167" customWidth="1"/>
  </cols>
  <sheetData>
    <row r="1" spans="1:2" ht="15">
      <c r="A1" s="247" t="s">
        <v>397</v>
      </c>
      <c r="B1" s="247"/>
    </row>
    <row r="2" spans="1:22" ht="15.75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15.75">
      <c r="A3" s="245" t="s">
        <v>175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ht="15">
      <c r="A4" s="246" t="s">
        <v>89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</row>
    <row r="5" spans="1:22" ht="15">
      <c r="A5" s="248" t="s">
        <v>270</v>
      </c>
      <c r="B5" s="250" t="s">
        <v>230</v>
      </c>
      <c r="C5" s="250" t="s">
        <v>226</v>
      </c>
      <c r="D5" s="252" t="s">
        <v>1</v>
      </c>
      <c r="E5" s="254" t="s">
        <v>105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</row>
    <row r="6" spans="1:22" ht="45">
      <c r="A6" s="249"/>
      <c r="B6" s="251"/>
      <c r="C6" s="251"/>
      <c r="D6" s="253"/>
      <c r="E6" s="168" t="s">
        <v>231</v>
      </c>
      <c r="F6" s="168" t="s">
        <v>416</v>
      </c>
      <c r="G6" s="168" t="s">
        <v>65</v>
      </c>
      <c r="H6" s="168" t="s">
        <v>43</v>
      </c>
      <c r="I6" s="168" t="s">
        <v>372</v>
      </c>
      <c r="J6" s="168" t="s">
        <v>72</v>
      </c>
      <c r="K6" s="168" t="s">
        <v>441</v>
      </c>
      <c r="L6" s="168" t="s">
        <v>308</v>
      </c>
      <c r="M6" s="168" t="s">
        <v>25</v>
      </c>
      <c r="N6" s="168" t="s">
        <v>421</v>
      </c>
      <c r="O6" s="168" t="s">
        <v>269</v>
      </c>
      <c r="P6" s="168" t="s">
        <v>331</v>
      </c>
      <c r="Q6" s="168" t="s">
        <v>68</v>
      </c>
      <c r="R6" s="168" t="s">
        <v>340</v>
      </c>
      <c r="S6" s="168" t="s">
        <v>322</v>
      </c>
      <c r="T6" s="168" t="s">
        <v>161</v>
      </c>
      <c r="U6" s="168" t="s">
        <v>117</v>
      </c>
      <c r="V6" s="168" t="s">
        <v>277</v>
      </c>
    </row>
    <row r="7" spans="1:22" s="205" customFormat="1" ht="15" customHeight="1">
      <c r="A7" s="203" t="s">
        <v>360</v>
      </c>
      <c r="B7" s="203" t="s">
        <v>324</v>
      </c>
      <c r="C7" s="203" t="s">
        <v>293</v>
      </c>
      <c r="D7" s="204" t="s">
        <v>240</v>
      </c>
      <c r="E7" s="168" t="s">
        <v>238</v>
      </c>
      <c r="F7" s="168" t="s">
        <v>209</v>
      </c>
      <c r="G7" s="168" t="s">
        <v>185</v>
      </c>
      <c r="H7" s="168" t="s">
        <v>149</v>
      </c>
      <c r="I7" s="169" t="s">
        <v>125</v>
      </c>
      <c r="J7" s="169" t="s">
        <v>173</v>
      </c>
      <c r="K7" s="169" t="s">
        <v>445</v>
      </c>
      <c r="L7" s="169" t="s">
        <v>278</v>
      </c>
      <c r="M7" s="169" t="s">
        <v>388</v>
      </c>
      <c r="N7" s="169" t="s">
        <v>215</v>
      </c>
      <c r="O7" s="169" t="s">
        <v>386</v>
      </c>
      <c r="P7" s="169" t="s">
        <v>339</v>
      </c>
      <c r="Q7" s="169" t="s">
        <v>446</v>
      </c>
      <c r="R7" s="169" t="s">
        <v>367</v>
      </c>
      <c r="S7" s="169" t="s">
        <v>190</v>
      </c>
      <c r="T7" s="169" t="s">
        <v>423</v>
      </c>
      <c r="U7" s="169" t="s">
        <v>417</v>
      </c>
      <c r="V7" s="169" t="s">
        <v>248</v>
      </c>
    </row>
    <row r="8" spans="1:22" ht="15">
      <c r="A8" s="206" t="s">
        <v>234</v>
      </c>
      <c r="B8" s="207" t="s">
        <v>400</v>
      </c>
      <c r="C8" s="174"/>
      <c r="D8" s="208"/>
      <c r="E8" s="209"/>
      <c r="F8" s="209"/>
      <c r="G8" s="209"/>
      <c r="H8" s="209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4" s="177" customFormat="1" ht="15.75">
      <c r="A9" s="210">
        <v>1</v>
      </c>
      <c r="B9" s="211" t="s">
        <v>206</v>
      </c>
      <c r="C9" s="210" t="s">
        <v>204</v>
      </c>
      <c r="D9" s="212">
        <v>52757.11</v>
      </c>
      <c r="E9" s="212">
        <v>415.42</v>
      </c>
      <c r="F9" s="212">
        <v>296.3</v>
      </c>
      <c r="G9" s="212">
        <v>858.18</v>
      </c>
      <c r="H9" s="212">
        <v>2892.83</v>
      </c>
      <c r="I9" s="171">
        <v>1847.95</v>
      </c>
      <c r="J9" s="171">
        <v>4523.71</v>
      </c>
      <c r="K9" s="171">
        <v>1224.1</v>
      </c>
      <c r="L9" s="171">
        <v>1960.52</v>
      </c>
      <c r="M9" s="171">
        <v>2055.54</v>
      </c>
      <c r="N9" s="171">
        <v>1713.82</v>
      </c>
      <c r="O9" s="171">
        <v>1048.72</v>
      </c>
      <c r="P9" s="171">
        <v>3896.81</v>
      </c>
      <c r="Q9" s="171">
        <v>1397.58</v>
      </c>
      <c r="R9" s="171">
        <v>15638.1</v>
      </c>
      <c r="S9" s="171">
        <v>3279.27</v>
      </c>
      <c r="T9" s="171">
        <v>682.47</v>
      </c>
      <c r="U9" s="171">
        <v>574.5</v>
      </c>
      <c r="V9" s="171">
        <v>8451.29</v>
      </c>
      <c r="W9" s="177">
        <f>SUM(E9:V9)</f>
        <v>52757.11</v>
      </c>
      <c r="X9" s="177">
        <f>W9-D9</f>
        <v>0</v>
      </c>
    </row>
    <row r="10" spans="1:24" ht="15.75">
      <c r="A10" s="174"/>
      <c r="B10" s="213" t="s">
        <v>217</v>
      </c>
      <c r="C10" s="174"/>
      <c r="D10" s="176"/>
      <c r="E10" s="176"/>
      <c r="F10" s="176"/>
      <c r="G10" s="176"/>
      <c r="H10" s="176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7">
        <f aca="true" t="shared" si="0" ref="W10:W73">SUM(E10:V10)</f>
        <v>0</v>
      </c>
      <c r="X10" s="177">
        <f aca="true" t="shared" si="1" ref="X10:X73">W10-D10</f>
        <v>0</v>
      </c>
    </row>
    <row r="11" spans="1:24" ht="15.75">
      <c r="A11" s="174" t="s">
        <v>320</v>
      </c>
      <c r="B11" s="175" t="s">
        <v>392</v>
      </c>
      <c r="C11" s="174" t="s">
        <v>364</v>
      </c>
      <c r="D11" s="176">
        <v>4664.78</v>
      </c>
      <c r="E11" s="176">
        <v>101.54</v>
      </c>
      <c r="F11" s="176">
        <v>3.15</v>
      </c>
      <c r="G11" s="176">
        <v>36.5</v>
      </c>
      <c r="H11" s="176">
        <v>121.12</v>
      </c>
      <c r="I11" s="172">
        <v>108.11</v>
      </c>
      <c r="J11" s="172">
        <v>311.57</v>
      </c>
      <c r="K11" s="172">
        <v>251.54</v>
      </c>
      <c r="L11" s="172">
        <v>31.58</v>
      </c>
      <c r="M11" s="172">
        <v>706.83</v>
      </c>
      <c r="N11" s="172">
        <v>93.31</v>
      </c>
      <c r="O11" s="172">
        <v>752.94</v>
      </c>
      <c r="P11" s="172">
        <v>703.6</v>
      </c>
      <c r="Q11" s="172">
        <v>369.98</v>
      </c>
      <c r="R11" s="172">
        <v>42.7</v>
      </c>
      <c r="S11" s="172">
        <v>681.01</v>
      </c>
      <c r="T11" s="172">
        <v>93.38</v>
      </c>
      <c r="U11" s="172">
        <v>215.72</v>
      </c>
      <c r="V11" s="172">
        <v>40.2</v>
      </c>
      <c r="W11" s="177">
        <f t="shared" si="0"/>
        <v>4664.78</v>
      </c>
      <c r="X11" s="177">
        <f t="shared" si="1"/>
        <v>0</v>
      </c>
    </row>
    <row r="12" spans="1:24" ht="14.25" customHeight="1">
      <c r="A12" s="174"/>
      <c r="B12" s="213" t="s">
        <v>5</v>
      </c>
      <c r="C12" s="214" t="s">
        <v>22</v>
      </c>
      <c r="D12" s="176">
        <v>3625.86</v>
      </c>
      <c r="E12" s="176">
        <v>86.51</v>
      </c>
      <c r="F12" s="176"/>
      <c r="G12" s="176">
        <v>34.88</v>
      </c>
      <c r="H12" s="176">
        <v>113.47</v>
      </c>
      <c r="I12" s="172">
        <v>88.27</v>
      </c>
      <c r="J12" s="172">
        <v>145.55</v>
      </c>
      <c r="K12" s="172">
        <v>105.05</v>
      </c>
      <c r="L12" s="172">
        <v>4.69</v>
      </c>
      <c r="M12" s="172">
        <v>621.11</v>
      </c>
      <c r="N12" s="172">
        <v>46.59</v>
      </c>
      <c r="O12" s="172">
        <v>752.94</v>
      </c>
      <c r="P12" s="172">
        <v>609.82</v>
      </c>
      <c r="Q12" s="172">
        <v>311.13</v>
      </c>
      <c r="R12" s="172"/>
      <c r="S12" s="172">
        <v>617.81</v>
      </c>
      <c r="T12" s="172">
        <v>63.96</v>
      </c>
      <c r="U12" s="172">
        <v>24.08</v>
      </c>
      <c r="V12" s="172"/>
      <c r="W12" s="177">
        <f t="shared" si="0"/>
        <v>3625.86</v>
      </c>
      <c r="X12" s="177">
        <f t="shared" si="1"/>
        <v>0</v>
      </c>
    </row>
    <row r="13" spans="1:24" ht="15.75">
      <c r="A13" s="174" t="s">
        <v>156</v>
      </c>
      <c r="B13" s="175" t="s">
        <v>312</v>
      </c>
      <c r="C13" s="174" t="s">
        <v>118</v>
      </c>
      <c r="D13" s="176">
        <v>3982.29</v>
      </c>
      <c r="E13" s="176">
        <v>244.79</v>
      </c>
      <c r="F13" s="176">
        <v>2.78</v>
      </c>
      <c r="G13" s="176">
        <v>144.99</v>
      </c>
      <c r="H13" s="176">
        <v>571.31</v>
      </c>
      <c r="I13" s="172">
        <v>237.5</v>
      </c>
      <c r="J13" s="172">
        <v>409.81</v>
      </c>
      <c r="K13" s="172">
        <v>41.73</v>
      </c>
      <c r="L13" s="172">
        <v>103.89</v>
      </c>
      <c r="M13" s="172">
        <v>416.89</v>
      </c>
      <c r="N13" s="172">
        <v>343.38</v>
      </c>
      <c r="O13" s="172">
        <v>163.33</v>
      </c>
      <c r="P13" s="172">
        <v>529.13</v>
      </c>
      <c r="Q13" s="172">
        <v>94.11</v>
      </c>
      <c r="R13" s="172">
        <v>42.36</v>
      </c>
      <c r="S13" s="172">
        <v>394.87</v>
      </c>
      <c r="T13" s="172">
        <v>117.54</v>
      </c>
      <c r="U13" s="172">
        <v>79.04</v>
      </c>
      <c r="V13" s="172">
        <v>44.84</v>
      </c>
      <c r="W13" s="177">
        <f t="shared" si="0"/>
        <v>3982.2900000000004</v>
      </c>
      <c r="X13" s="177">
        <f t="shared" si="1"/>
        <v>0</v>
      </c>
    </row>
    <row r="14" spans="1:24" ht="15.75">
      <c r="A14" s="174" t="s">
        <v>454</v>
      </c>
      <c r="B14" s="175" t="s">
        <v>311</v>
      </c>
      <c r="C14" s="174" t="s">
        <v>393</v>
      </c>
      <c r="D14" s="176">
        <v>10485.36</v>
      </c>
      <c r="E14" s="176">
        <v>45.73</v>
      </c>
      <c r="F14" s="176">
        <v>269.52</v>
      </c>
      <c r="G14" s="176"/>
      <c r="H14" s="176">
        <v>104.57</v>
      </c>
      <c r="I14" s="172">
        <v>1108.49</v>
      </c>
      <c r="J14" s="172">
        <v>268.31</v>
      </c>
      <c r="K14" s="172">
        <v>835.39</v>
      </c>
      <c r="L14" s="172">
        <v>933.51</v>
      </c>
      <c r="M14" s="172">
        <v>386.78</v>
      </c>
      <c r="N14" s="172">
        <v>1085.52</v>
      </c>
      <c r="O14" s="172">
        <v>51.65</v>
      </c>
      <c r="P14" s="172">
        <v>1105.56</v>
      </c>
      <c r="Q14" s="172">
        <v>716.96</v>
      </c>
      <c r="R14" s="172">
        <v>2421.66</v>
      </c>
      <c r="S14" s="172">
        <v>538.68</v>
      </c>
      <c r="T14" s="172">
        <v>393.15</v>
      </c>
      <c r="U14" s="172">
        <v>201.33</v>
      </c>
      <c r="V14" s="172">
        <v>18.55</v>
      </c>
      <c r="W14" s="177">
        <f t="shared" si="0"/>
        <v>10485.359999999997</v>
      </c>
      <c r="X14" s="177">
        <f t="shared" si="1"/>
        <v>0</v>
      </c>
    </row>
    <row r="15" spans="1:24" ht="15.75">
      <c r="A15" s="174" t="s">
        <v>455</v>
      </c>
      <c r="B15" s="175" t="s">
        <v>136</v>
      </c>
      <c r="C15" s="174" t="s">
        <v>262</v>
      </c>
      <c r="D15" s="176">
        <v>13133.14</v>
      </c>
      <c r="E15" s="176"/>
      <c r="F15" s="176"/>
      <c r="G15" s="176">
        <v>211.79</v>
      </c>
      <c r="H15" s="176">
        <v>450.94</v>
      </c>
      <c r="I15" s="172">
        <v>224.24</v>
      </c>
      <c r="J15" s="172">
        <v>40.71</v>
      </c>
      <c r="K15" s="172"/>
      <c r="L15" s="172">
        <v>112.34</v>
      </c>
      <c r="M15" s="172">
        <v>52.72</v>
      </c>
      <c r="N15" s="172">
        <v>99.94</v>
      </c>
      <c r="O15" s="172"/>
      <c r="P15" s="172"/>
      <c r="Q15" s="172"/>
      <c r="R15" s="172">
        <v>4985.74</v>
      </c>
      <c r="S15" s="172"/>
      <c r="T15" s="172">
        <v>11.62</v>
      </c>
      <c r="U15" s="172"/>
      <c r="V15" s="172">
        <v>6943.1</v>
      </c>
      <c r="W15" s="177">
        <f t="shared" si="0"/>
        <v>13133.14</v>
      </c>
      <c r="X15" s="177">
        <f t="shared" si="1"/>
        <v>0</v>
      </c>
    </row>
    <row r="16" spans="1:24" ht="15.75">
      <c r="A16" s="174" t="s">
        <v>383</v>
      </c>
      <c r="B16" s="175" t="s">
        <v>296</v>
      </c>
      <c r="C16" s="174" t="s">
        <v>345</v>
      </c>
      <c r="D16" s="176">
        <v>97.13</v>
      </c>
      <c r="E16" s="176"/>
      <c r="F16" s="176"/>
      <c r="G16" s="176"/>
      <c r="H16" s="176"/>
      <c r="I16" s="172"/>
      <c r="J16" s="172"/>
      <c r="K16" s="172">
        <v>46.07</v>
      </c>
      <c r="L16" s="172"/>
      <c r="M16" s="172"/>
      <c r="N16" s="172"/>
      <c r="O16" s="172"/>
      <c r="P16" s="172"/>
      <c r="Q16" s="172">
        <v>51.06</v>
      </c>
      <c r="R16" s="172"/>
      <c r="S16" s="172"/>
      <c r="T16" s="172"/>
      <c r="U16" s="172"/>
      <c r="V16" s="172"/>
      <c r="W16" s="177">
        <f t="shared" si="0"/>
        <v>97.13</v>
      </c>
      <c r="X16" s="177">
        <f t="shared" si="1"/>
        <v>0</v>
      </c>
    </row>
    <row r="17" spans="1:24" ht="15.75">
      <c r="A17" s="174" t="s">
        <v>456</v>
      </c>
      <c r="B17" s="175" t="s">
        <v>52</v>
      </c>
      <c r="C17" s="174" t="s">
        <v>390</v>
      </c>
      <c r="D17" s="176">
        <v>19536.1</v>
      </c>
      <c r="E17" s="176">
        <v>6.3</v>
      </c>
      <c r="F17" s="176">
        <v>18.11</v>
      </c>
      <c r="G17" s="176">
        <v>445.43</v>
      </c>
      <c r="H17" s="176">
        <v>1625.01</v>
      </c>
      <c r="I17" s="172">
        <v>105.29</v>
      </c>
      <c r="J17" s="172">
        <v>3454.25</v>
      </c>
      <c r="K17" s="172">
        <v>23.87</v>
      </c>
      <c r="L17" s="172">
        <v>754.23</v>
      </c>
      <c r="M17" s="172">
        <v>452.66</v>
      </c>
      <c r="N17" s="172">
        <v>76.55</v>
      </c>
      <c r="O17" s="172">
        <v>16.45</v>
      </c>
      <c r="P17" s="172">
        <v>1461.74</v>
      </c>
      <c r="Q17" s="172">
        <v>47.82</v>
      </c>
      <c r="R17" s="172">
        <v>8102.31</v>
      </c>
      <c r="S17" s="172">
        <v>1485.27</v>
      </c>
      <c r="T17" s="172">
        <v>51.32</v>
      </c>
      <c r="U17" s="172">
        <v>5</v>
      </c>
      <c r="V17" s="172">
        <v>1404.49</v>
      </c>
      <c r="W17" s="177">
        <f t="shared" si="0"/>
        <v>19536.100000000002</v>
      </c>
      <c r="X17" s="177">
        <f t="shared" si="1"/>
        <v>0</v>
      </c>
    </row>
    <row r="18" spans="1:24" ht="25.5">
      <c r="A18" s="174"/>
      <c r="B18" s="213" t="s">
        <v>447</v>
      </c>
      <c r="C18" s="214" t="s">
        <v>434</v>
      </c>
      <c r="D18" s="176">
        <v>1091.83</v>
      </c>
      <c r="E18" s="176"/>
      <c r="F18" s="176"/>
      <c r="G18" s="176"/>
      <c r="H18" s="176"/>
      <c r="I18" s="172"/>
      <c r="J18" s="172"/>
      <c r="K18" s="172"/>
      <c r="L18" s="172"/>
      <c r="M18" s="172"/>
      <c r="N18" s="172"/>
      <c r="O18" s="172"/>
      <c r="P18" s="172"/>
      <c r="Q18" s="172"/>
      <c r="R18" s="172">
        <v>1062.17</v>
      </c>
      <c r="S18" s="172"/>
      <c r="T18" s="172"/>
      <c r="U18" s="172"/>
      <c r="V18" s="172">
        <v>29.66</v>
      </c>
      <c r="W18" s="177">
        <f t="shared" si="0"/>
        <v>1091.8300000000002</v>
      </c>
      <c r="X18" s="177">
        <f t="shared" si="1"/>
        <v>0</v>
      </c>
    </row>
    <row r="19" spans="1:24" ht="15.75">
      <c r="A19" s="174" t="s">
        <v>457</v>
      </c>
      <c r="B19" s="175" t="s">
        <v>152</v>
      </c>
      <c r="C19" s="174" t="s">
        <v>259</v>
      </c>
      <c r="D19" s="176">
        <v>770.76</v>
      </c>
      <c r="E19" s="176">
        <v>17.06</v>
      </c>
      <c r="F19" s="176">
        <v>2.74</v>
      </c>
      <c r="G19" s="176">
        <v>19.47</v>
      </c>
      <c r="H19" s="176">
        <v>15.3</v>
      </c>
      <c r="I19" s="172">
        <v>57.06</v>
      </c>
      <c r="J19" s="172">
        <v>38.52</v>
      </c>
      <c r="K19" s="172">
        <v>23.68</v>
      </c>
      <c r="L19" s="172">
        <v>1.52</v>
      </c>
      <c r="M19" s="172">
        <v>30.57</v>
      </c>
      <c r="N19" s="172">
        <v>14.05</v>
      </c>
      <c r="O19" s="172">
        <v>64.35</v>
      </c>
      <c r="P19" s="172">
        <v>94.11</v>
      </c>
      <c r="Q19" s="172">
        <v>116.2</v>
      </c>
      <c r="R19" s="172">
        <v>18.43</v>
      </c>
      <c r="S19" s="172">
        <v>171.79</v>
      </c>
      <c r="T19" s="172">
        <v>12.39</v>
      </c>
      <c r="U19" s="172">
        <v>73.41</v>
      </c>
      <c r="V19" s="172">
        <v>0.11</v>
      </c>
      <c r="W19" s="177">
        <f t="shared" si="0"/>
        <v>770.76</v>
      </c>
      <c r="X19" s="177">
        <f t="shared" si="1"/>
        <v>0</v>
      </c>
    </row>
    <row r="20" spans="1:24" ht="15.75" hidden="1">
      <c r="A20" s="174" t="s">
        <v>375</v>
      </c>
      <c r="B20" s="175" t="s">
        <v>335</v>
      </c>
      <c r="C20" s="174" t="s">
        <v>130</v>
      </c>
      <c r="D20" s="176"/>
      <c r="E20" s="176"/>
      <c r="F20" s="176"/>
      <c r="G20" s="176"/>
      <c r="H20" s="176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7">
        <f t="shared" si="0"/>
        <v>0</v>
      </c>
      <c r="X20" s="177">
        <f t="shared" si="1"/>
        <v>0</v>
      </c>
    </row>
    <row r="21" spans="1:24" ht="15.75">
      <c r="A21" s="174" t="s">
        <v>458</v>
      </c>
      <c r="B21" s="175" t="s">
        <v>235</v>
      </c>
      <c r="C21" s="174" t="s">
        <v>415</v>
      </c>
      <c r="D21" s="176">
        <v>87.56</v>
      </c>
      <c r="E21" s="176"/>
      <c r="F21" s="176"/>
      <c r="G21" s="176"/>
      <c r="H21" s="176">
        <v>4.58</v>
      </c>
      <c r="I21" s="172">
        <v>7.26</v>
      </c>
      <c r="J21" s="172">
        <v>0.54</v>
      </c>
      <c r="K21" s="172">
        <v>1.82</v>
      </c>
      <c r="L21" s="172">
        <v>23.45</v>
      </c>
      <c r="M21" s="172">
        <v>9.09</v>
      </c>
      <c r="N21" s="172">
        <v>1.07</v>
      </c>
      <c r="O21" s="172"/>
      <c r="P21" s="172">
        <v>2.67</v>
      </c>
      <c r="Q21" s="172">
        <v>1.45</v>
      </c>
      <c r="R21" s="172">
        <v>24.9</v>
      </c>
      <c r="S21" s="172">
        <v>7.65</v>
      </c>
      <c r="T21" s="172">
        <v>3.08</v>
      </c>
      <c r="U21" s="172"/>
      <c r="V21" s="172"/>
      <c r="W21" s="177">
        <f t="shared" si="0"/>
        <v>87.56</v>
      </c>
      <c r="X21" s="177">
        <f t="shared" si="1"/>
        <v>0</v>
      </c>
    </row>
    <row r="22" spans="1:24" s="177" customFormat="1" ht="15.75">
      <c r="A22" s="210">
        <v>2</v>
      </c>
      <c r="B22" s="211" t="s">
        <v>70</v>
      </c>
      <c r="C22" s="210" t="s">
        <v>327</v>
      </c>
      <c r="D22" s="212">
        <v>8092.26</v>
      </c>
      <c r="E22" s="212">
        <v>313.99</v>
      </c>
      <c r="F22" s="212">
        <v>119.89</v>
      </c>
      <c r="G22" s="212">
        <v>403.36</v>
      </c>
      <c r="H22" s="212">
        <v>492.94</v>
      </c>
      <c r="I22" s="171">
        <v>316.74</v>
      </c>
      <c r="J22" s="171">
        <v>859.53</v>
      </c>
      <c r="K22" s="171">
        <v>277.97</v>
      </c>
      <c r="L22" s="171">
        <v>408.51</v>
      </c>
      <c r="M22" s="171">
        <v>671.46</v>
      </c>
      <c r="N22" s="171">
        <v>315.5</v>
      </c>
      <c r="O22" s="171">
        <v>300.4</v>
      </c>
      <c r="P22" s="171">
        <v>951.74</v>
      </c>
      <c r="Q22" s="171">
        <v>323.7</v>
      </c>
      <c r="R22" s="171">
        <v>774.28</v>
      </c>
      <c r="S22" s="171">
        <v>813.72</v>
      </c>
      <c r="T22" s="171">
        <v>319.88</v>
      </c>
      <c r="U22" s="171">
        <v>301.67</v>
      </c>
      <c r="V22" s="171">
        <v>126.98</v>
      </c>
      <c r="W22" s="177">
        <f t="shared" si="0"/>
        <v>8092.259999999999</v>
      </c>
      <c r="X22" s="177">
        <f t="shared" si="1"/>
        <v>0</v>
      </c>
    </row>
    <row r="23" spans="1:24" ht="15.75" hidden="1">
      <c r="A23" s="174"/>
      <c r="B23" s="213" t="s">
        <v>217</v>
      </c>
      <c r="C23" s="174"/>
      <c r="D23" s="176"/>
      <c r="E23" s="176"/>
      <c r="F23" s="176"/>
      <c r="G23" s="176"/>
      <c r="H23" s="176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7">
        <f t="shared" si="0"/>
        <v>0</v>
      </c>
      <c r="X23" s="177">
        <f t="shared" si="1"/>
        <v>0</v>
      </c>
    </row>
    <row r="24" spans="1:24" ht="15.75">
      <c r="A24" s="174" t="s">
        <v>321</v>
      </c>
      <c r="B24" s="175" t="s">
        <v>13</v>
      </c>
      <c r="C24" s="174" t="s">
        <v>121</v>
      </c>
      <c r="D24" s="176">
        <v>136.62</v>
      </c>
      <c r="E24" s="176">
        <v>1.45</v>
      </c>
      <c r="F24" s="176"/>
      <c r="G24" s="176">
        <v>83.93</v>
      </c>
      <c r="H24" s="176">
        <v>23.26</v>
      </c>
      <c r="I24" s="172"/>
      <c r="J24" s="172">
        <v>9.39</v>
      </c>
      <c r="K24" s="172"/>
      <c r="L24" s="172"/>
      <c r="M24" s="172"/>
      <c r="N24" s="172"/>
      <c r="O24" s="172"/>
      <c r="P24" s="172">
        <v>15.56</v>
      </c>
      <c r="Q24" s="172"/>
      <c r="R24" s="172">
        <v>1.09</v>
      </c>
      <c r="S24" s="172"/>
      <c r="T24" s="172">
        <v>1.94</v>
      </c>
      <c r="U24" s="172"/>
      <c r="V24" s="172"/>
      <c r="W24" s="177">
        <f t="shared" si="0"/>
        <v>136.62</v>
      </c>
      <c r="X24" s="177">
        <f t="shared" si="1"/>
        <v>0</v>
      </c>
    </row>
    <row r="25" spans="1:24" ht="15.75">
      <c r="A25" s="174" t="s">
        <v>157</v>
      </c>
      <c r="B25" s="175" t="s">
        <v>369</v>
      </c>
      <c r="C25" s="174" t="s">
        <v>249</v>
      </c>
      <c r="D25" s="176">
        <v>4.05</v>
      </c>
      <c r="E25" s="176">
        <v>3.87</v>
      </c>
      <c r="F25" s="176">
        <v>0.05</v>
      </c>
      <c r="G25" s="176"/>
      <c r="H25" s="176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>
        <v>0.03</v>
      </c>
      <c r="U25" s="172">
        <v>0.1</v>
      </c>
      <c r="V25" s="172"/>
      <c r="W25" s="177">
        <f t="shared" si="0"/>
        <v>4.05</v>
      </c>
      <c r="X25" s="177">
        <f t="shared" si="1"/>
        <v>0</v>
      </c>
    </row>
    <row r="26" spans="1:24" ht="19.5" customHeight="1">
      <c r="A26" s="174" t="s">
        <v>459</v>
      </c>
      <c r="B26" s="175" t="s">
        <v>166</v>
      </c>
      <c r="C26" s="174" t="s">
        <v>184</v>
      </c>
      <c r="D26" s="176">
        <v>258.84</v>
      </c>
      <c r="E26" s="176"/>
      <c r="F26" s="176"/>
      <c r="G26" s="176"/>
      <c r="H26" s="176"/>
      <c r="I26" s="172"/>
      <c r="J26" s="172">
        <v>161</v>
      </c>
      <c r="K26" s="172"/>
      <c r="L26" s="172"/>
      <c r="M26" s="172">
        <v>97.84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7">
        <f t="shared" si="0"/>
        <v>258.84000000000003</v>
      </c>
      <c r="X26" s="177">
        <f t="shared" si="1"/>
        <v>0</v>
      </c>
    </row>
    <row r="27" spans="1:24" ht="15.75">
      <c r="A27" s="174" t="s">
        <v>460</v>
      </c>
      <c r="B27" s="175" t="s">
        <v>207</v>
      </c>
      <c r="C27" s="174" t="s">
        <v>414</v>
      </c>
      <c r="D27" s="176">
        <f>1.96+6.52</f>
        <v>8.48</v>
      </c>
      <c r="E27" s="176"/>
      <c r="F27" s="176"/>
      <c r="G27" s="176"/>
      <c r="H27" s="176"/>
      <c r="I27" s="172"/>
      <c r="J27" s="172"/>
      <c r="K27" s="172"/>
      <c r="L27" s="172"/>
      <c r="M27" s="172"/>
      <c r="N27" s="172"/>
      <c r="O27" s="172"/>
      <c r="P27" s="172"/>
      <c r="Q27" s="172"/>
      <c r="R27" s="172">
        <v>6.52</v>
      </c>
      <c r="S27" s="172"/>
      <c r="T27" s="172"/>
      <c r="U27" s="172">
        <v>1.96</v>
      </c>
      <c r="V27" s="172"/>
      <c r="W27" s="177">
        <f t="shared" si="0"/>
        <v>8.48</v>
      </c>
      <c r="X27" s="177">
        <f t="shared" si="1"/>
        <v>0</v>
      </c>
    </row>
    <row r="28" spans="1:24" ht="15" customHeight="1">
      <c r="A28" s="174" t="s">
        <v>461</v>
      </c>
      <c r="B28" s="175" t="s">
        <v>174</v>
      </c>
      <c r="C28" s="174" t="s">
        <v>95</v>
      </c>
      <c r="D28" s="176">
        <v>144.85</v>
      </c>
      <c r="E28" s="176">
        <v>4.85</v>
      </c>
      <c r="F28" s="176">
        <v>1.08</v>
      </c>
      <c r="G28" s="176">
        <v>37.92</v>
      </c>
      <c r="H28" s="176">
        <v>0.7</v>
      </c>
      <c r="I28" s="172">
        <v>2.16</v>
      </c>
      <c r="J28" s="172">
        <v>0.96</v>
      </c>
      <c r="K28" s="172">
        <v>26.32</v>
      </c>
      <c r="L28" s="172"/>
      <c r="M28" s="172">
        <v>3.76</v>
      </c>
      <c r="N28" s="172">
        <v>8.57</v>
      </c>
      <c r="O28" s="172">
        <v>2.93</v>
      </c>
      <c r="P28" s="172">
        <v>3.63</v>
      </c>
      <c r="Q28" s="172">
        <v>16.8</v>
      </c>
      <c r="R28" s="172">
        <v>0.89</v>
      </c>
      <c r="S28" s="172">
        <v>4.26</v>
      </c>
      <c r="T28" s="172">
        <v>29.58</v>
      </c>
      <c r="U28" s="172">
        <v>0.44</v>
      </c>
      <c r="V28" s="172"/>
      <c r="W28" s="177">
        <f t="shared" si="0"/>
        <v>144.85000000000002</v>
      </c>
      <c r="X28" s="177">
        <f t="shared" si="1"/>
        <v>0</v>
      </c>
    </row>
    <row r="29" spans="1:24" ht="15.75">
      <c r="A29" s="174" t="s">
        <v>462</v>
      </c>
      <c r="B29" s="175" t="s">
        <v>73</v>
      </c>
      <c r="C29" s="174" t="s">
        <v>309</v>
      </c>
      <c r="D29" s="176">
        <f>46.28-6.52</f>
        <v>39.760000000000005</v>
      </c>
      <c r="E29" s="176">
        <v>2.93</v>
      </c>
      <c r="F29" s="176">
        <v>1.61</v>
      </c>
      <c r="G29" s="176">
        <v>3.07</v>
      </c>
      <c r="H29" s="176">
        <v>0.55</v>
      </c>
      <c r="I29" s="172"/>
      <c r="J29" s="172">
        <v>0.06</v>
      </c>
      <c r="K29" s="172"/>
      <c r="L29" s="172"/>
      <c r="M29" s="172">
        <v>10.37</v>
      </c>
      <c r="N29" s="172"/>
      <c r="O29" s="172"/>
      <c r="P29" s="172">
        <v>0.06</v>
      </c>
      <c r="Q29" s="172">
        <v>0.41</v>
      </c>
      <c r="R29" s="172">
        <f>17.14-6.52</f>
        <v>10.620000000000001</v>
      </c>
      <c r="S29" s="172">
        <v>7.88</v>
      </c>
      <c r="T29" s="172">
        <v>2.2</v>
      </c>
      <c r="U29" s="172"/>
      <c r="V29" s="172"/>
      <c r="W29" s="177">
        <f t="shared" si="0"/>
        <v>39.760000000000005</v>
      </c>
      <c r="X29" s="177">
        <f t="shared" si="1"/>
        <v>0</v>
      </c>
    </row>
    <row r="30" spans="1:24" ht="25.5">
      <c r="A30" s="174" t="s">
        <v>463</v>
      </c>
      <c r="B30" s="175" t="s">
        <v>298</v>
      </c>
      <c r="C30" s="174" t="s">
        <v>64</v>
      </c>
      <c r="D30" s="176">
        <v>240.51</v>
      </c>
      <c r="E30" s="176"/>
      <c r="F30" s="176"/>
      <c r="G30" s="176">
        <v>105.95</v>
      </c>
      <c r="H30" s="176">
        <v>130.77</v>
      </c>
      <c r="I30" s="172"/>
      <c r="J30" s="172"/>
      <c r="K30" s="172">
        <v>3.02</v>
      </c>
      <c r="L30" s="172"/>
      <c r="M30" s="172"/>
      <c r="N30" s="172">
        <v>0.77</v>
      </c>
      <c r="O30" s="172"/>
      <c r="P30" s="172"/>
      <c r="Q30" s="172"/>
      <c r="R30" s="172"/>
      <c r="S30" s="172"/>
      <c r="T30" s="172"/>
      <c r="U30" s="172"/>
      <c r="V30" s="172"/>
      <c r="W30" s="177">
        <f t="shared" si="0"/>
        <v>240.51000000000005</v>
      </c>
      <c r="X30" s="177">
        <f t="shared" si="1"/>
        <v>0</v>
      </c>
    </row>
    <row r="31" spans="1:24" ht="25.5">
      <c r="A31" s="174" t="s">
        <v>464</v>
      </c>
      <c r="B31" s="175" t="s">
        <v>221</v>
      </c>
      <c r="C31" s="174" t="s">
        <v>168</v>
      </c>
      <c r="D31" s="176">
        <v>136.01</v>
      </c>
      <c r="E31" s="176">
        <v>2.11</v>
      </c>
      <c r="F31" s="176"/>
      <c r="G31" s="176"/>
      <c r="H31" s="176">
        <v>10.56</v>
      </c>
      <c r="I31" s="172"/>
      <c r="J31" s="172">
        <v>17.75</v>
      </c>
      <c r="K31" s="172">
        <v>14.06</v>
      </c>
      <c r="L31" s="172"/>
      <c r="M31" s="172">
        <v>31.98</v>
      </c>
      <c r="N31" s="172"/>
      <c r="O31" s="172"/>
      <c r="P31" s="172">
        <v>9.96</v>
      </c>
      <c r="Q31" s="172"/>
      <c r="R31" s="172">
        <v>31.6</v>
      </c>
      <c r="S31" s="172">
        <v>17.99</v>
      </c>
      <c r="T31" s="172"/>
      <c r="U31" s="172"/>
      <c r="V31" s="172"/>
      <c r="W31" s="177">
        <f t="shared" si="0"/>
        <v>136.01000000000002</v>
      </c>
      <c r="X31" s="177">
        <f t="shared" si="1"/>
        <v>0</v>
      </c>
    </row>
    <row r="32" spans="1:24" ht="25.5">
      <c r="A32" s="174" t="s">
        <v>465</v>
      </c>
      <c r="B32" s="175" t="s">
        <v>135</v>
      </c>
      <c r="C32" s="174" t="s">
        <v>438</v>
      </c>
      <c r="D32" s="176">
        <v>4152.82</v>
      </c>
      <c r="E32" s="176">
        <v>153.56</v>
      </c>
      <c r="F32" s="176">
        <v>54.44</v>
      </c>
      <c r="G32" s="176">
        <v>127.61</v>
      </c>
      <c r="H32" s="176">
        <v>197.72</v>
      </c>
      <c r="I32" s="172">
        <v>243.85</v>
      </c>
      <c r="J32" s="172">
        <v>263.95</v>
      </c>
      <c r="K32" s="172">
        <v>139.97</v>
      </c>
      <c r="L32" s="172">
        <v>106.62</v>
      </c>
      <c r="M32" s="172">
        <v>342.94</v>
      </c>
      <c r="N32" s="172">
        <v>237.53</v>
      </c>
      <c r="O32" s="172">
        <v>197.69</v>
      </c>
      <c r="P32" s="172">
        <v>753.33</v>
      </c>
      <c r="Q32" s="172">
        <v>198.97</v>
      </c>
      <c r="R32" s="172">
        <v>265.36</v>
      </c>
      <c r="S32" s="172">
        <v>511.03</v>
      </c>
      <c r="T32" s="172">
        <v>190.96</v>
      </c>
      <c r="U32" s="172">
        <v>110.91</v>
      </c>
      <c r="V32" s="172">
        <v>56.38</v>
      </c>
      <c r="W32" s="177">
        <f t="shared" si="0"/>
        <v>4152.82</v>
      </c>
      <c r="X32" s="177">
        <f t="shared" si="1"/>
        <v>0</v>
      </c>
    </row>
    <row r="33" spans="1:24" ht="15.75" hidden="1">
      <c r="A33" s="174"/>
      <c r="B33" s="213" t="s">
        <v>217</v>
      </c>
      <c r="C33" s="174"/>
      <c r="D33" s="176"/>
      <c r="E33" s="176"/>
      <c r="F33" s="176"/>
      <c r="G33" s="176"/>
      <c r="H33" s="176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7">
        <f t="shared" si="0"/>
        <v>0</v>
      </c>
      <c r="X33" s="177">
        <f t="shared" si="1"/>
        <v>0</v>
      </c>
    </row>
    <row r="34" spans="1:24" s="226" customFormat="1" ht="15.75">
      <c r="A34" s="214" t="s">
        <v>258</v>
      </c>
      <c r="B34" s="213" t="s">
        <v>85</v>
      </c>
      <c r="C34" s="214" t="s">
        <v>21</v>
      </c>
      <c r="D34" s="215">
        <v>2317.18</v>
      </c>
      <c r="E34" s="215">
        <v>104.82</v>
      </c>
      <c r="F34" s="225" t="s">
        <v>521</v>
      </c>
      <c r="G34" s="215">
        <v>64.48</v>
      </c>
      <c r="H34" s="215">
        <v>117.16</v>
      </c>
      <c r="I34" s="173">
        <v>123.85</v>
      </c>
      <c r="J34" s="173">
        <v>177.36</v>
      </c>
      <c r="K34" s="173">
        <v>86.43</v>
      </c>
      <c r="L34" s="173">
        <v>92.75</v>
      </c>
      <c r="M34" s="173">
        <v>209.15</v>
      </c>
      <c r="N34" s="173">
        <v>164.33</v>
      </c>
      <c r="O34" s="173">
        <v>110.64</v>
      </c>
      <c r="P34" s="173">
        <v>190.91</v>
      </c>
      <c r="Q34" s="173">
        <v>114.1</v>
      </c>
      <c r="R34" s="173">
        <v>231.68</v>
      </c>
      <c r="S34" s="173">
        <v>255.74</v>
      </c>
      <c r="T34" s="173">
        <v>113.56</v>
      </c>
      <c r="U34" s="173">
        <v>64.39</v>
      </c>
      <c r="V34" s="173">
        <v>50.83</v>
      </c>
      <c r="W34" s="177">
        <f t="shared" si="0"/>
        <v>2272.1800000000003</v>
      </c>
      <c r="X34" s="177">
        <f t="shared" si="1"/>
        <v>-44.999999999999545</v>
      </c>
    </row>
    <row r="35" spans="1:24" s="226" customFormat="1" ht="15.75">
      <c r="A35" s="214" t="s">
        <v>258</v>
      </c>
      <c r="B35" s="213" t="s">
        <v>58</v>
      </c>
      <c r="C35" s="214" t="s">
        <v>212</v>
      </c>
      <c r="D35" s="215">
        <v>1069.85</v>
      </c>
      <c r="E35" s="215">
        <v>8.42</v>
      </c>
      <c r="F35" s="215"/>
      <c r="G35" s="215">
        <v>2.34</v>
      </c>
      <c r="H35" s="215">
        <v>25.57</v>
      </c>
      <c r="I35" s="173">
        <v>20.48</v>
      </c>
      <c r="J35" s="173">
        <v>53.23</v>
      </c>
      <c r="K35" s="173">
        <v>12.92</v>
      </c>
      <c r="L35" s="173">
        <v>4.11</v>
      </c>
      <c r="M35" s="173">
        <v>73.77</v>
      </c>
      <c r="N35" s="173">
        <v>14.06</v>
      </c>
      <c r="O35" s="173">
        <v>52.07</v>
      </c>
      <c r="P35" s="173">
        <v>510.48</v>
      </c>
      <c r="Q35" s="173">
        <v>38.12</v>
      </c>
      <c r="R35" s="173">
        <v>16.59</v>
      </c>
      <c r="S35" s="173">
        <v>203.13</v>
      </c>
      <c r="T35" s="173">
        <v>14.36</v>
      </c>
      <c r="U35" s="173">
        <v>19.86</v>
      </c>
      <c r="V35" s="173">
        <v>0.34</v>
      </c>
      <c r="W35" s="177">
        <f t="shared" si="0"/>
        <v>1069.8499999999997</v>
      </c>
      <c r="X35" s="177">
        <f t="shared" si="1"/>
        <v>0</v>
      </c>
    </row>
    <row r="36" spans="1:24" s="226" customFormat="1" ht="15.75">
      <c r="A36" s="214" t="s">
        <v>258</v>
      </c>
      <c r="B36" s="213" t="s">
        <v>399</v>
      </c>
      <c r="C36" s="214" t="s">
        <v>106</v>
      </c>
      <c r="D36" s="215">
        <v>9.18</v>
      </c>
      <c r="E36" s="215">
        <v>4.41</v>
      </c>
      <c r="F36" s="215">
        <v>0.79</v>
      </c>
      <c r="G36" s="215">
        <v>0.23</v>
      </c>
      <c r="H36" s="215"/>
      <c r="I36" s="173">
        <v>0.19</v>
      </c>
      <c r="J36" s="173">
        <v>0.01</v>
      </c>
      <c r="K36" s="173">
        <v>0.15</v>
      </c>
      <c r="L36" s="173"/>
      <c r="M36" s="173">
        <v>0.05</v>
      </c>
      <c r="N36" s="173">
        <v>0.2</v>
      </c>
      <c r="O36" s="173"/>
      <c r="P36" s="173">
        <v>1.51</v>
      </c>
      <c r="Q36" s="173">
        <v>0.04</v>
      </c>
      <c r="R36" s="173">
        <v>1.1</v>
      </c>
      <c r="S36" s="173"/>
      <c r="T36" s="173">
        <v>0.34</v>
      </c>
      <c r="U36" s="173">
        <v>0.16</v>
      </c>
      <c r="V36" s="173"/>
      <c r="W36" s="177">
        <f t="shared" si="0"/>
        <v>9.180000000000001</v>
      </c>
      <c r="X36" s="177">
        <f t="shared" si="1"/>
        <v>0</v>
      </c>
    </row>
    <row r="37" spans="1:24" s="226" customFormat="1" ht="15.75">
      <c r="A37" s="214" t="s">
        <v>258</v>
      </c>
      <c r="B37" s="213" t="s">
        <v>380</v>
      </c>
      <c r="C37" s="214" t="s">
        <v>402</v>
      </c>
      <c r="D37" s="215">
        <v>10.81</v>
      </c>
      <c r="E37" s="215">
        <v>2.85</v>
      </c>
      <c r="F37" s="215"/>
      <c r="G37" s="215">
        <v>0.14</v>
      </c>
      <c r="H37" s="215">
        <v>0.31</v>
      </c>
      <c r="I37" s="173">
        <v>0.69</v>
      </c>
      <c r="J37" s="173">
        <v>0.31</v>
      </c>
      <c r="K37" s="173">
        <v>0.11</v>
      </c>
      <c r="L37" s="173">
        <v>0.52</v>
      </c>
      <c r="M37" s="173">
        <v>0.68</v>
      </c>
      <c r="N37" s="173">
        <v>1.2</v>
      </c>
      <c r="O37" s="173">
        <v>0.26</v>
      </c>
      <c r="P37" s="173">
        <v>0.33</v>
      </c>
      <c r="Q37" s="173">
        <v>0.41</v>
      </c>
      <c r="R37" s="173">
        <v>0.17</v>
      </c>
      <c r="S37" s="173">
        <v>0.34</v>
      </c>
      <c r="T37" s="173">
        <v>2</v>
      </c>
      <c r="U37" s="173">
        <v>0.3</v>
      </c>
      <c r="V37" s="173">
        <v>0.19</v>
      </c>
      <c r="W37" s="177">
        <f t="shared" si="0"/>
        <v>10.81</v>
      </c>
      <c r="X37" s="177">
        <f t="shared" si="1"/>
        <v>0</v>
      </c>
    </row>
    <row r="38" spans="1:24" s="226" customFormat="1" ht="18" customHeight="1">
      <c r="A38" s="214" t="s">
        <v>258</v>
      </c>
      <c r="B38" s="213" t="s">
        <v>97</v>
      </c>
      <c r="C38" s="214" t="s">
        <v>266</v>
      </c>
      <c r="D38" s="215">
        <v>100.94</v>
      </c>
      <c r="E38" s="215">
        <v>15.46</v>
      </c>
      <c r="F38" s="215">
        <v>6.06</v>
      </c>
      <c r="G38" s="215">
        <v>4.19</v>
      </c>
      <c r="H38" s="215">
        <v>5.33</v>
      </c>
      <c r="I38" s="173">
        <v>9.39</v>
      </c>
      <c r="J38" s="173">
        <v>5.45</v>
      </c>
      <c r="K38" s="173">
        <v>2.79</v>
      </c>
      <c r="L38" s="173">
        <v>2.94</v>
      </c>
      <c r="M38" s="173">
        <v>5.65</v>
      </c>
      <c r="N38" s="173">
        <v>5.26</v>
      </c>
      <c r="O38" s="173">
        <v>7.99</v>
      </c>
      <c r="P38" s="173">
        <v>5.44</v>
      </c>
      <c r="Q38" s="173">
        <v>6.02</v>
      </c>
      <c r="R38" s="173">
        <v>2.32</v>
      </c>
      <c r="S38" s="173">
        <v>5.04</v>
      </c>
      <c r="T38" s="173">
        <v>9.1</v>
      </c>
      <c r="U38" s="173">
        <v>2.02</v>
      </c>
      <c r="V38" s="173">
        <v>0.49</v>
      </c>
      <c r="W38" s="177">
        <f t="shared" si="0"/>
        <v>100.93999999999997</v>
      </c>
      <c r="X38" s="177">
        <f t="shared" si="1"/>
        <v>0</v>
      </c>
    </row>
    <row r="39" spans="1:24" s="226" customFormat="1" ht="18" customHeight="1">
      <c r="A39" s="214" t="s">
        <v>258</v>
      </c>
      <c r="B39" s="213" t="s">
        <v>115</v>
      </c>
      <c r="C39" s="214" t="s">
        <v>219</v>
      </c>
      <c r="D39" s="215">
        <v>60.2</v>
      </c>
      <c r="E39" s="215">
        <v>6.28</v>
      </c>
      <c r="F39" s="215"/>
      <c r="G39" s="215"/>
      <c r="H39" s="215">
        <v>8.77</v>
      </c>
      <c r="I39" s="173">
        <v>6.78</v>
      </c>
      <c r="J39" s="173">
        <v>1.29</v>
      </c>
      <c r="K39" s="173">
        <v>4.32</v>
      </c>
      <c r="L39" s="173">
        <v>0.28</v>
      </c>
      <c r="M39" s="173">
        <v>3.53</v>
      </c>
      <c r="N39" s="173">
        <v>8.51</v>
      </c>
      <c r="O39" s="173">
        <v>1.54</v>
      </c>
      <c r="P39" s="173">
        <v>3.43</v>
      </c>
      <c r="Q39" s="173">
        <v>6.16</v>
      </c>
      <c r="R39" s="173">
        <v>2.43</v>
      </c>
      <c r="S39" s="173">
        <v>1.78</v>
      </c>
      <c r="T39" s="173">
        <v>2.56</v>
      </c>
      <c r="U39" s="173">
        <v>2.45</v>
      </c>
      <c r="V39" s="173">
        <v>0.09</v>
      </c>
      <c r="W39" s="177">
        <f t="shared" si="0"/>
        <v>60.20000000000001</v>
      </c>
      <c r="X39" s="177">
        <f t="shared" si="1"/>
        <v>0</v>
      </c>
    </row>
    <row r="40" spans="1:24" s="226" customFormat="1" ht="15.75">
      <c r="A40" s="214" t="s">
        <v>258</v>
      </c>
      <c r="B40" s="213" t="s">
        <v>44</v>
      </c>
      <c r="C40" s="214" t="s">
        <v>398</v>
      </c>
      <c r="D40" s="215">
        <v>14.98</v>
      </c>
      <c r="E40" s="215">
        <v>0.57</v>
      </c>
      <c r="F40" s="215">
        <v>0.08</v>
      </c>
      <c r="G40" s="215"/>
      <c r="H40" s="215"/>
      <c r="I40" s="173">
        <v>0.01</v>
      </c>
      <c r="J40" s="173">
        <v>0.14</v>
      </c>
      <c r="K40" s="173"/>
      <c r="L40" s="173">
        <v>0.12</v>
      </c>
      <c r="M40" s="173">
        <v>0.05</v>
      </c>
      <c r="N40" s="173"/>
      <c r="O40" s="173"/>
      <c r="P40" s="173">
        <v>12.1</v>
      </c>
      <c r="Q40" s="173"/>
      <c r="R40" s="173">
        <v>1.53</v>
      </c>
      <c r="S40" s="173">
        <v>0.23</v>
      </c>
      <c r="T40" s="173">
        <v>0.01</v>
      </c>
      <c r="U40" s="173">
        <v>0.14</v>
      </c>
      <c r="V40" s="173"/>
      <c r="W40" s="177">
        <f t="shared" si="0"/>
        <v>14.98</v>
      </c>
      <c r="X40" s="177">
        <f t="shared" si="1"/>
        <v>0</v>
      </c>
    </row>
    <row r="41" spans="1:24" s="226" customFormat="1" ht="15.75" customHeight="1">
      <c r="A41" s="214" t="s">
        <v>258</v>
      </c>
      <c r="B41" s="213" t="s">
        <v>200</v>
      </c>
      <c r="C41" s="214" t="s">
        <v>107</v>
      </c>
      <c r="D41" s="215">
        <v>1.34</v>
      </c>
      <c r="E41" s="215">
        <v>0.47</v>
      </c>
      <c r="F41" s="215">
        <v>0.05</v>
      </c>
      <c r="G41" s="215">
        <v>0.18</v>
      </c>
      <c r="H41" s="215">
        <v>0.17</v>
      </c>
      <c r="I41" s="173">
        <v>0.05</v>
      </c>
      <c r="J41" s="173">
        <v>0.02</v>
      </c>
      <c r="K41" s="173">
        <v>0.07</v>
      </c>
      <c r="L41" s="173"/>
      <c r="M41" s="173">
        <v>0.01</v>
      </c>
      <c r="N41" s="173">
        <v>0.02</v>
      </c>
      <c r="O41" s="173">
        <v>0.05</v>
      </c>
      <c r="P41" s="173">
        <v>0.03</v>
      </c>
      <c r="Q41" s="173">
        <v>0.04</v>
      </c>
      <c r="R41" s="173">
        <v>0.04</v>
      </c>
      <c r="S41" s="173">
        <v>0.04</v>
      </c>
      <c r="T41" s="173">
        <v>0.07</v>
      </c>
      <c r="U41" s="173">
        <v>0.03</v>
      </c>
      <c r="V41" s="173"/>
      <c r="W41" s="177">
        <f t="shared" si="0"/>
        <v>1.3400000000000003</v>
      </c>
      <c r="X41" s="177">
        <f t="shared" si="1"/>
        <v>0</v>
      </c>
    </row>
    <row r="42" spans="1:24" s="226" customFormat="1" ht="15.75">
      <c r="A42" s="214" t="s">
        <v>258</v>
      </c>
      <c r="B42" s="213" t="s">
        <v>228</v>
      </c>
      <c r="C42" s="214" t="s">
        <v>66</v>
      </c>
      <c r="D42" s="215">
        <v>1.11</v>
      </c>
      <c r="E42" s="215">
        <v>1.11</v>
      </c>
      <c r="F42" s="215"/>
      <c r="G42" s="215"/>
      <c r="H42" s="215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7">
        <f t="shared" si="0"/>
        <v>1.11</v>
      </c>
      <c r="X42" s="177">
        <f t="shared" si="1"/>
        <v>0</v>
      </c>
    </row>
    <row r="43" spans="1:24" s="226" customFormat="1" ht="15.75">
      <c r="A43" s="214" t="s">
        <v>258</v>
      </c>
      <c r="B43" s="213" t="s">
        <v>164</v>
      </c>
      <c r="C43" s="214" t="s">
        <v>60</v>
      </c>
      <c r="D43" s="215">
        <v>13.57</v>
      </c>
      <c r="E43" s="215"/>
      <c r="F43" s="215"/>
      <c r="G43" s="215"/>
      <c r="H43" s="215">
        <v>0.02</v>
      </c>
      <c r="I43" s="173">
        <v>1.21</v>
      </c>
      <c r="J43" s="173"/>
      <c r="K43" s="173"/>
      <c r="L43" s="173"/>
      <c r="M43" s="173">
        <v>0.84</v>
      </c>
      <c r="N43" s="173">
        <v>6.69</v>
      </c>
      <c r="O43" s="173">
        <v>0.04</v>
      </c>
      <c r="P43" s="173"/>
      <c r="Q43" s="173">
        <v>3.89</v>
      </c>
      <c r="R43" s="173">
        <v>0.75</v>
      </c>
      <c r="S43" s="173"/>
      <c r="T43" s="173">
        <v>0.1</v>
      </c>
      <c r="U43" s="173">
        <v>0.03</v>
      </c>
      <c r="V43" s="173"/>
      <c r="W43" s="177">
        <f t="shared" si="0"/>
        <v>13.569999999999999</v>
      </c>
      <c r="X43" s="177">
        <f t="shared" si="1"/>
        <v>0</v>
      </c>
    </row>
    <row r="44" spans="1:24" s="226" customFormat="1" ht="15.75">
      <c r="A44" s="214" t="s">
        <v>258</v>
      </c>
      <c r="B44" s="213" t="s">
        <v>280</v>
      </c>
      <c r="C44" s="214" t="s">
        <v>442</v>
      </c>
      <c r="D44" s="215">
        <v>8.89</v>
      </c>
      <c r="E44" s="215"/>
      <c r="F44" s="215"/>
      <c r="G44" s="215">
        <v>0.21</v>
      </c>
      <c r="H44" s="215">
        <v>1.56</v>
      </c>
      <c r="I44" s="173"/>
      <c r="J44" s="173"/>
      <c r="K44" s="173"/>
      <c r="L44" s="173"/>
      <c r="M44" s="173">
        <v>3.48</v>
      </c>
      <c r="N44" s="173"/>
      <c r="O44" s="173">
        <v>0.01</v>
      </c>
      <c r="P44" s="173">
        <v>0.12</v>
      </c>
      <c r="Q44" s="173"/>
      <c r="R44" s="173"/>
      <c r="S44" s="173"/>
      <c r="T44" s="173">
        <v>3.51</v>
      </c>
      <c r="U44" s="173"/>
      <c r="V44" s="173"/>
      <c r="W44" s="177">
        <f t="shared" si="0"/>
        <v>8.89</v>
      </c>
      <c r="X44" s="177">
        <f t="shared" si="1"/>
        <v>0</v>
      </c>
    </row>
    <row r="45" spans="1:24" s="226" customFormat="1" ht="15.75" hidden="1">
      <c r="A45" s="214" t="s">
        <v>258</v>
      </c>
      <c r="B45" s="213" t="s">
        <v>361</v>
      </c>
      <c r="C45" s="214" t="s">
        <v>301</v>
      </c>
      <c r="D45" s="215"/>
      <c r="E45" s="215"/>
      <c r="F45" s="215"/>
      <c r="G45" s="215"/>
      <c r="H45" s="215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7">
        <f t="shared" si="0"/>
        <v>0</v>
      </c>
      <c r="X45" s="177">
        <f t="shared" si="1"/>
        <v>0</v>
      </c>
    </row>
    <row r="46" spans="1:24" s="226" customFormat="1" ht="25.5">
      <c r="A46" s="214" t="s">
        <v>258</v>
      </c>
      <c r="B46" s="213" t="s">
        <v>332</v>
      </c>
      <c r="C46" s="214" t="s">
        <v>10</v>
      </c>
      <c r="D46" s="215">
        <v>538.3</v>
      </c>
      <c r="E46" s="215">
        <v>7.66</v>
      </c>
      <c r="F46" s="215">
        <v>1.67</v>
      </c>
      <c r="G46" s="215">
        <v>55.78</v>
      </c>
      <c r="H46" s="215">
        <v>38.83</v>
      </c>
      <c r="I46" s="173">
        <v>80.74</v>
      </c>
      <c r="J46" s="173">
        <v>26.14</v>
      </c>
      <c r="K46" s="173">
        <v>33.18</v>
      </c>
      <c r="L46" s="173">
        <v>5.71</v>
      </c>
      <c r="M46" s="173">
        <v>45.73</v>
      </c>
      <c r="N46" s="173">
        <v>36.7</v>
      </c>
      <c r="O46" s="173">
        <v>24.97</v>
      </c>
      <c r="P46" s="173">
        <v>28.47</v>
      </c>
      <c r="Q46" s="173">
        <v>29.99</v>
      </c>
      <c r="R46" s="173">
        <v>8.75</v>
      </c>
      <c r="S46" s="173">
        <v>44.02</v>
      </c>
      <c r="T46" s="173">
        <v>44.06</v>
      </c>
      <c r="U46" s="173">
        <v>21.53</v>
      </c>
      <c r="V46" s="173">
        <v>4.37</v>
      </c>
      <c r="W46" s="177">
        <f t="shared" si="0"/>
        <v>538.3000000000001</v>
      </c>
      <c r="X46" s="177">
        <f t="shared" si="1"/>
        <v>0</v>
      </c>
    </row>
    <row r="47" spans="1:24" s="226" customFormat="1" ht="25.5" hidden="1">
      <c r="A47" s="214" t="s">
        <v>258</v>
      </c>
      <c r="B47" s="213" t="s">
        <v>214</v>
      </c>
      <c r="C47" s="214" t="s">
        <v>268</v>
      </c>
      <c r="D47" s="215"/>
      <c r="E47" s="215"/>
      <c r="F47" s="215"/>
      <c r="G47" s="215"/>
      <c r="H47" s="215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7">
        <f t="shared" si="0"/>
        <v>0</v>
      </c>
      <c r="X47" s="177">
        <f t="shared" si="1"/>
        <v>0</v>
      </c>
    </row>
    <row r="48" spans="1:24" s="226" customFormat="1" ht="15.75">
      <c r="A48" s="214" t="s">
        <v>258</v>
      </c>
      <c r="B48" s="213" t="s">
        <v>237</v>
      </c>
      <c r="C48" s="214" t="s">
        <v>39</v>
      </c>
      <c r="D48" s="215">
        <v>0.19</v>
      </c>
      <c r="E48" s="215"/>
      <c r="F48" s="215"/>
      <c r="G48" s="215"/>
      <c r="H48" s="215"/>
      <c r="I48" s="173"/>
      <c r="J48" s="173"/>
      <c r="K48" s="173"/>
      <c r="L48" s="173">
        <v>0.19</v>
      </c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7">
        <f t="shared" si="0"/>
        <v>0.19</v>
      </c>
      <c r="X48" s="177">
        <f t="shared" si="1"/>
        <v>0</v>
      </c>
    </row>
    <row r="49" spans="1:24" s="226" customFormat="1" ht="15.75">
      <c r="A49" s="214" t="s">
        <v>258</v>
      </c>
      <c r="B49" s="213" t="s">
        <v>245</v>
      </c>
      <c r="C49" s="214" t="s">
        <v>188</v>
      </c>
      <c r="D49" s="215">
        <v>6.28</v>
      </c>
      <c r="E49" s="215">
        <v>1.51</v>
      </c>
      <c r="F49" s="215">
        <v>0.79</v>
      </c>
      <c r="G49" s="215">
        <v>0.06</v>
      </c>
      <c r="H49" s="215"/>
      <c r="I49" s="173">
        <v>0.46</v>
      </c>
      <c r="J49" s="173"/>
      <c r="K49" s="173"/>
      <c r="L49" s="173"/>
      <c r="M49" s="173"/>
      <c r="N49" s="173">
        <v>0.56</v>
      </c>
      <c r="O49" s="173">
        <v>0.12</v>
      </c>
      <c r="P49" s="173">
        <v>0.51</v>
      </c>
      <c r="Q49" s="173">
        <v>0.2</v>
      </c>
      <c r="R49" s="173"/>
      <c r="S49" s="173">
        <v>0.71</v>
      </c>
      <c r="T49" s="173">
        <v>1.29</v>
      </c>
      <c r="U49" s="173"/>
      <c r="V49" s="173">
        <v>0.07</v>
      </c>
      <c r="W49" s="177">
        <f t="shared" si="0"/>
        <v>6.28</v>
      </c>
      <c r="X49" s="177">
        <f t="shared" si="1"/>
        <v>0</v>
      </c>
    </row>
    <row r="50" spans="1:24" ht="15" hidden="1">
      <c r="A50" s="174" t="s">
        <v>321</v>
      </c>
      <c r="B50" s="175" t="s">
        <v>315</v>
      </c>
      <c r="C50" s="174" t="s">
        <v>224</v>
      </c>
      <c r="D50" s="216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7">
        <f t="shared" si="0"/>
        <v>0</v>
      </c>
      <c r="X50" s="177">
        <f t="shared" si="1"/>
        <v>0</v>
      </c>
    </row>
    <row r="51" spans="1:24" ht="15">
      <c r="A51" s="174" t="s">
        <v>466</v>
      </c>
      <c r="B51" s="175" t="s">
        <v>287</v>
      </c>
      <c r="C51" s="174" t="s">
        <v>183</v>
      </c>
      <c r="D51" s="172">
        <v>33.44</v>
      </c>
      <c r="E51" s="172">
        <v>1.67</v>
      </c>
      <c r="F51" s="172">
        <v>0.92</v>
      </c>
      <c r="G51" s="172">
        <v>1.35</v>
      </c>
      <c r="H51" s="172">
        <v>1.05</v>
      </c>
      <c r="I51" s="172">
        <v>2.58</v>
      </c>
      <c r="J51" s="172">
        <v>2.01</v>
      </c>
      <c r="K51" s="172">
        <v>1.58</v>
      </c>
      <c r="L51" s="172">
        <v>0.32</v>
      </c>
      <c r="M51" s="172">
        <v>1.63</v>
      </c>
      <c r="N51" s="172">
        <v>2.76</v>
      </c>
      <c r="O51" s="172">
        <v>3.17</v>
      </c>
      <c r="P51" s="172">
        <v>0.55</v>
      </c>
      <c r="Q51" s="172">
        <v>2.71</v>
      </c>
      <c r="R51" s="172">
        <v>7.32</v>
      </c>
      <c r="S51" s="172">
        <v>0.3</v>
      </c>
      <c r="T51" s="172">
        <v>2.33</v>
      </c>
      <c r="U51" s="172">
        <v>1.04</v>
      </c>
      <c r="V51" s="172">
        <v>0.15</v>
      </c>
      <c r="W51" s="177">
        <f t="shared" si="0"/>
        <v>33.44</v>
      </c>
      <c r="X51" s="177">
        <f t="shared" si="1"/>
        <v>0</v>
      </c>
    </row>
    <row r="52" spans="1:24" ht="15">
      <c r="A52" s="174" t="s">
        <v>419</v>
      </c>
      <c r="B52" s="175" t="s">
        <v>110</v>
      </c>
      <c r="C52" s="174" t="s">
        <v>292</v>
      </c>
      <c r="D52" s="172">
        <v>3.15</v>
      </c>
      <c r="E52" s="172">
        <v>2.18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>
        <v>0.09</v>
      </c>
      <c r="T52" s="172">
        <v>0.88</v>
      </c>
      <c r="U52" s="172"/>
      <c r="V52" s="172"/>
      <c r="W52" s="177">
        <f t="shared" si="0"/>
        <v>3.15</v>
      </c>
      <c r="X52" s="177">
        <f t="shared" si="1"/>
        <v>0</v>
      </c>
    </row>
    <row r="53" spans="1:24" ht="15">
      <c r="A53" s="174" t="s">
        <v>467</v>
      </c>
      <c r="B53" s="175" t="s">
        <v>263</v>
      </c>
      <c r="C53" s="174" t="s">
        <v>294</v>
      </c>
      <c r="D53" s="172">
        <v>627.02</v>
      </c>
      <c r="E53" s="172"/>
      <c r="F53" s="172"/>
      <c r="G53" s="172">
        <v>32.42</v>
      </c>
      <c r="H53" s="172">
        <v>28.27</v>
      </c>
      <c r="I53" s="172">
        <v>54.72</v>
      </c>
      <c r="J53" s="172">
        <v>38.47</v>
      </c>
      <c r="K53" s="172">
        <v>46.78</v>
      </c>
      <c r="L53" s="172">
        <v>17.54</v>
      </c>
      <c r="M53" s="172">
        <v>50.53</v>
      </c>
      <c r="N53" s="172">
        <v>57.32</v>
      </c>
      <c r="O53" s="172">
        <v>37.57</v>
      </c>
      <c r="P53" s="172">
        <v>60.31</v>
      </c>
      <c r="Q53" s="172">
        <v>56.17</v>
      </c>
      <c r="R53" s="172">
        <v>49.05</v>
      </c>
      <c r="S53" s="172">
        <v>53.17</v>
      </c>
      <c r="T53" s="172"/>
      <c r="U53" s="172">
        <v>41.38</v>
      </c>
      <c r="V53" s="172">
        <v>3.32</v>
      </c>
      <c r="W53" s="177">
        <f t="shared" si="0"/>
        <v>627.02</v>
      </c>
      <c r="X53" s="177">
        <f t="shared" si="1"/>
        <v>0</v>
      </c>
    </row>
    <row r="54" spans="1:24" ht="15">
      <c r="A54" s="174" t="s">
        <v>198</v>
      </c>
      <c r="B54" s="175" t="s">
        <v>225</v>
      </c>
      <c r="C54" s="174" t="s">
        <v>132</v>
      </c>
      <c r="D54" s="172">
        <v>205.91</v>
      </c>
      <c r="E54" s="172">
        <v>109.23</v>
      </c>
      <c r="F54" s="172">
        <v>18.3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>
        <v>78.38</v>
      </c>
      <c r="U54" s="172"/>
      <c r="V54" s="172"/>
      <c r="W54" s="177">
        <f t="shared" si="0"/>
        <v>205.91</v>
      </c>
      <c r="X54" s="177">
        <f t="shared" si="1"/>
        <v>0</v>
      </c>
    </row>
    <row r="55" spans="1:24" ht="15">
      <c r="A55" s="174" t="s">
        <v>468</v>
      </c>
      <c r="B55" s="175" t="s">
        <v>435</v>
      </c>
      <c r="C55" s="174" t="s">
        <v>78</v>
      </c>
      <c r="D55" s="172">
        <v>19.67</v>
      </c>
      <c r="E55" s="172">
        <v>6.65</v>
      </c>
      <c r="F55" s="172">
        <v>0.34</v>
      </c>
      <c r="G55" s="172">
        <v>0.12</v>
      </c>
      <c r="H55" s="172">
        <v>0.22</v>
      </c>
      <c r="I55" s="172">
        <v>0.59</v>
      </c>
      <c r="J55" s="172">
        <v>0.26</v>
      </c>
      <c r="K55" s="172">
        <v>0.27</v>
      </c>
      <c r="L55" s="172">
        <v>0.9</v>
      </c>
      <c r="M55" s="172">
        <v>0.54</v>
      </c>
      <c r="N55" s="172">
        <v>4.03</v>
      </c>
      <c r="O55" s="172">
        <v>0.92</v>
      </c>
      <c r="P55" s="172">
        <v>0.55</v>
      </c>
      <c r="Q55" s="172">
        <v>0.79</v>
      </c>
      <c r="R55" s="172">
        <v>0.46</v>
      </c>
      <c r="S55" s="172">
        <v>1.15</v>
      </c>
      <c r="T55" s="172">
        <v>1.31</v>
      </c>
      <c r="U55" s="172">
        <v>0.49</v>
      </c>
      <c r="V55" s="172">
        <v>0.08</v>
      </c>
      <c r="W55" s="177">
        <f t="shared" si="0"/>
        <v>19.669999999999998</v>
      </c>
      <c r="X55" s="177">
        <f t="shared" si="1"/>
        <v>0</v>
      </c>
    </row>
    <row r="56" spans="1:24" ht="25.5">
      <c r="A56" s="174" t="s">
        <v>469</v>
      </c>
      <c r="B56" s="175" t="s">
        <v>56</v>
      </c>
      <c r="C56" s="174" t="s">
        <v>99</v>
      </c>
      <c r="D56" s="172">
        <v>0.28</v>
      </c>
      <c r="E56" s="172">
        <v>0.26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>
        <v>0.02</v>
      </c>
      <c r="R56" s="172"/>
      <c r="S56" s="172"/>
      <c r="T56" s="172"/>
      <c r="U56" s="172"/>
      <c r="V56" s="172"/>
      <c r="W56" s="177">
        <f t="shared" si="0"/>
        <v>0.28</v>
      </c>
      <c r="X56" s="177">
        <f t="shared" si="1"/>
        <v>0</v>
      </c>
    </row>
    <row r="57" spans="1:24" ht="15" hidden="1">
      <c r="A57" s="174" t="s">
        <v>314</v>
      </c>
      <c r="B57" s="175" t="s">
        <v>181</v>
      </c>
      <c r="C57" s="174" t="s">
        <v>288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7">
        <f t="shared" si="0"/>
        <v>0</v>
      </c>
      <c r="X57" s="177">
        <f t="shared" si="1"/>
        <v>0</v>
      </c>
    </row>
    <row r="58" spans="1:24" ht="15" hidden="1">
      <c r="A58" s="174" t="s">
        <v>470</v>
      </c>
      <c r="B58" s="175" t="s">
        <v>182</v>
      </c>
      <c r="C58" s="174" t="s">
        <v>17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7">
        <f t="shared" si="0"/>
        <v>0</v>
      </c>
      <c r="X58" s="177">
        <f t="shared" si="1"/>
        <v>0</v>
      </c>
    </row>
    <row r="59" spans="1:24" ht="15">
      <c r="A59" s="174" t="s">
        <v>471</v>
      </c>
      <c r="B59" s="175" t="s">
        <v>178</v>
      </c>
      <c r="C59" s="174" t="s">
        <v>300</v>
      </c>
      <c r="D59" s="172">
        <v>1231.98</v>
      </c>
      <c r="E59" s="172">
        <v>12.87</v>
      </c>
      <c r="F59" s="172">
        <v>30.12</v>
      </c>
      <c r="G59" s="172">
        <v>10.99</v>
      </c>
      <c r="H59" s="172">
        <v>3.88</v>
      </c>
      <c r="I59" s="172"/>
      <c r="J59" s="172">
        <v>102.42</v>
      </c>
      <c r="K59" s="172">
        <v>26.26</v>
      </c>
      <c r="L59" s="172">
        <v>54.45</v>
      </c>
      <c r="M59" s="172">
        <v>97.55</v>
      </c>
      <c r="N59" s="172">
        <v>4.52</v>
      </c>
      <c r="O59" s="172">
        <v>55.79</v>
      </c>
      <c r="P59" s="172">
        <v>86.25</v>
      </c>
      <c r="Q59" s="172">
        <v>36.28</v>
      </c>
      <c r="R59" s="172">
        <v>325.12</v>
      </c>
      <c r="S59" s="172">
        <v>212.89</v>
      </c>
      <c r="T59" s="172">
        <v>9.52</v>
      </c>
      <c r="U59" s="172">
        <v>96.02</v>
      </c>
      <c r="V59" s="172">
        <v>67.05</v>
      </c>
      <c r="W59" s="177">
        <f t="shared" si="0"/>
        <v>1231.9799999999998</v>
      </c>
      <c r="X59" s="177">
        <f t="shared" si="1"/>
        <v>0</v>
      </c>
    </row>
    <row r="60" spans="1:24" ht="15">
      <c r="A60" s="174" t="s">
        <v>474</v>
      </c>
      <c r="B60" s="175" t="s">
        <v>171</v>
      </c>
      <c r="C60" s="174" t="s">
        <v>54</v>
      </c>
      <c r="D60" s="172">
        <v>848.34</v>
      </c>
      <c r="E60" s="172">
        <v>12.36</v>
      </c>
      <c r="F60" s="172">
        <v>13.03</v>
      </c>
      <c r="G60" s="172"/>
      <c r="H60" s="172">
        <v>95.96</v>
      </c>
      <c r="I60" s="172">
        <v>12.84</v>
      </c>
      <c r="J60" s="172">
        <v>262.73</v>
      </c>
      <c r="K60" s="172">
        <v>19.71</v>
      </c>
      <c r="L60" s="172">
        <v>228.68</v>
      </c>
      <c r="M60" s="172">
        <v>34.32</v>
      </c>
      <c r="N60" s="172"/>
      <c r="O60" s="172">
        <v>2.33</v>
      </c>
      <c r="P60" s="172">
        <v>21.54</v>
      </c>
      <c r="Q60" s="172">
        <v>11.55</v>
      </c>
      <c r="R60" s="172">
        <v>76.25</v>
      </c>
      <c r="S60" s="172">
        <v>4.96</v>
      </c>
      <c r="T60" s="172">
        <v>2.75</v>
      </c>
      <c r="U60" s="172">
        <v>49.33</v>
      </c>
      <c r="V60" s="172"/>
      <c r="W60" s="177">
        <f t="shared" si="0"/>
        <v>848.34</v>
      </c>
      <c r="X60" s="177">
        <f t="shared" si="1"/>
        <v>0</v>
      </c>
    </row>
    <row r="61" spans="1:24" ht="15">
      <c r="A61" s="174" t="s">
        <v>472</v>
      </c>
      <c r="B61" s="175" t="s">
        <v>241</v>
      </c>
      <c r="C61" s="174" t="s">
        <v>109</v>
      </c>
      <c r="D61" s="172">
        <v>0.53</v>
      </c>
      <c r="E61" s="172"/>
      <c r="F61" s="172"/>
      <c r="G61" s="172"/>
      <c r="H61" s="172"/>
      <c r="I61" s="172"/>
      <c r="J61" s="172">
        <v>0.53</v>
      </c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7">
        <f t="shared" si="0"/>
        <v>0.53</v>
      </c>
      <c r="X61" s="177">
        <f t="shared" si="1"/>
        <v>0</v>
      </c>
    </row>
    <row r="62" spans="1:24" s="177" customFormat="1" ht="14.25">
      <c r="A62" s="210">
        <v>3</v>
      </c>
      <c r="B62" s="211" t="s">
        <v>276</v>
      </c>
      <c r="C62" s="210" t="s">
        <v>373</v>
      </c>
      <c r="D62" s="171">
        <v>1149.19</v>
      </c>
      <c r="E62" s="171">
        <v>7.37</v>
      </c>
      <c r="F62" s="171">
        <v>4.71</v>
      </c>
      <c r="G62" s="171">
        <v>184.54</v>
      </c>
      <c r="H62" s="171">
        <v>62.35</v>
      </c>
      <c r="I62" s="171">
        <v>140.35</v>
      </c>
      <c r="J62" s="171">
        <v>118.57</v>
      </c>
      <c r="K62" s="171">
        <v>4.45</v>
      </c>
      <c r="L62" s="171">
        <v>11.22</v>
      </c>
      <c r="M62" s="171">
        <v>71.07</v>
      </c>
      <c r="N62" s="171">
        <v>253.15</v>
      </c>
      <c r="O62" s="171">
        <v>15.2</v>
      </c>
      <c r="P62" s="171">
        <v>34.86</v>
      </c>
      <c r="Q62" s="171">
        <v>16.94</v>
      </c>
      <c r="R62" s="171">
        <v>91.11</v>
      </c>
      <c r="S62" s="171">
        <v>33.5</v>
      </c>
      <c r="T62" s="171">
        <v>44.9</v>
      </c>
      <c r="U62" s="171">
        <v>39.16</v>
      </c>
      <c r="V62" s="171">
        <v>15.74</v>
      </c>
      <c r="W62" s="177">
        <f t="shared" si="0"/>
        <v>1149.1900000000005</v>
      </c>
      <c r="X62" s="177">
        <f t="shared" si="1"/>
        <v>0</v>
      </c>
    </row>
    <row r="63" spans="1:24" ht="15.75" hidden="1" thickBot="1">
      <c r="A63" s="217" t="s">
        <v>50</v>
      </c>
      <c r="B63" s="218" t="s">
        <v>20</v>
      </c>
      <c r="C63" s="219"/>
      <c r="D63" s="220"/>
      <c r="E63" s="220"/>
      <c r="F63" s="220"/>
      <c r="G63" s="220"/>
      <c r="H63" s="220"/>
      <c r="W63" s="177">
        <f t="shared" si="0"/>
        <v>0</v>
      </c>
      <c r="X63" s="177">
        <f t="shared" si="1"/>
        <v>0</v>
      </c>
    </row>
    <row r="64" spans="1:24" ht="15.75" hidden="1" thickBot="1">
      <c r="A64" s="221">
        <v>1</v>
      </c>
      <c r="B64" s="222" t="s">
        <v>336</v>
      </c>
      <c r="C64" s="223" t="s">
        <v>59</v>
      </c>
      <c r="D64" s="224"/>
      <c r="E64" s="224"/>
      <c r="F64" s="224"/>
      <c r="G64" s="224"/>
      <c r="H64" s="224"/>
      <c r="W64" s="177">
        <f t="shared" si="0"/>
        <v>0</v>
      </c>
      <c r="X64" s="177">
        <f t="shared" si="1"/>
        <v>0</v>
      </c>
    </row>
    <row r="65" spans="1:24" ht="15.75" hidden="1" thickBot="1">
      <c r="A65" s="221">
        <v>2</v>
      </c>
      <c r="B65" s="222" t="s">
        <v>208</v>
      </c>
      <c r="C65" s="223" t="s">
        <v>356</v>
      </c>
      <c r="D65" s="224"/>
      <c r="E65" s="224"/>
      <c r="F65" s="224"/>
      <c r="G65" s="224"/>
      <c r="H65" s="224"/>
      <c r="W65" s="177">
        <f t="shared" si="0"/>
        <v>0</v>
      </c>
      <c r="X65" s="177">
        <f t="shared" si="1"/>
        <v>0</v>
      </c>
    </row>
    <row r="66" spans="1:24" ht="15.75" hidden="1" thickBot="1">
      <c r="A66" s="221">
        <v>3</v>
      </c>
      <c r="B66" s="222" t="s">
        <v>159</v>
      </c>
      <c r="C66" s="223" t="s">
        <v>111</v>
      </c>
      <c r="D66" s="224"/>
      <c r="E66" s="224"/>
      <c r="F66" s="224"/>
      <c r="G66" s="224"/>
      <c r="H66" s="224"/>
      <c r="W66" s="177">
        <f t="shared" si="0"/>
        <v>0</v>
      </c>
      <c r="X66" s="177">
        <f t="shared" si="1"/>
        <v>0</v>
      </c>
    </row>
    <row r="67" spans="1:24" ht="51.75" hidden="1" thickBot="1">
      <c r="A67" s="221">
        <v>4</v>
      </c>
      <c r="B67" s="222" t="s">
        <v>167</v>
      </c>
      <c r="C67" s="223" t="s">
        <v>329</v>
      </c>
      <c r="D67" s="224"/>
      <c r="E67" s="224"/>
      <c r="F67" s="224"/>
      <c r="G67" s="224"/>
      <c r="H67" s="224"/>
      <c r="W67" s="177">
        <f t="shared" si="0"/>
        <v>0</v>
      </c>
      <c r="X67" s="177">
        <f t="shared" si="1"/>
        <v>0</v>
      </c>
    </row>
    <row r="68" spans="1:24" ht="39" hidden="1" thickBot="1">
      <c r="A68" s="221">
        <v>5</v>
      </c>
      <c r="B68" s="222" t="s">
        <v>88</v>
      </c>
      <c r="C68" s="223" t="s">
        <v>389</v>
      </c>
      <c r="D68" s="224"/>
      <c r="E68" s="224"/>
      <c r="F68" s="224"/>
      <c r="G68" s="224"/>
      <c r="H68" s="224"/>
      <c r="W68" s="177">
        <f t="shared" si="0"/>
        <v>0</v>
      </c>
      <c r="X68" s="177">
        <f t="shared" si="1"/>
        <v>0</v>
      </c>
    </row>
    <row r="69" spans="1:24" ht="15.75" hidden="1" thickBot="1">
      <c r="A69" s="221">
        <v>6</v>
      </c>
      <c r="B69" s="222" t="s">
        <v>35</v>
      </c>
      <c r="C69" s="223" t="s">
        <v>220</v>
      </c>
      <c r="D69" s="224"/>
      <c r="E69" s="224"/>
      <c r="F69" s="224"/>
      <c r="G69" s="224"/>
      <c r="H69" s="224"/>
      <c r="W69" s="177">
        <f t="shared" si="0"/>
        <v>0</v>
      </c>
      <c r="X69" s="177">
        <f t="shared" si="1"/>
        <v>0</v>
      </c>
    </row>
    <row r="70" spans="1:24" ht="26.25" hidden="1" thickBot="1">
      <c r="A70" s="221">
        <v>7</v>
      </c>
      <c r="B70" s="222" t="s">
        <v>213</v>
      </c>
      <c r="C70" s="223" t="s">
        <v>160</v>
      </c>
      <c r="D70" s="224"/>
      <c r="E70" s="224"/>
      <c r="F70" s="224"/>
      <c r="G70" s="224"/>
      <c r="H70" s="224"/>
      <c r="W70" s="177">
        <f t="shared" si="0"/>
        <v>0</v>
      </c>
      <c r="X70" s="177">
        <f t="shared" si="1"/>
        <v>0</v>
      </c>
    </row>
    <row r="71" spans="1:24" ht="26.25" hidden="1" thickBot="1">
      <c r="A71" s="221">
        <v>8</v>
      </c>
      <c r="B71" s="222" t="s">
        <v>341</v>
      </c>
      <c r="C71" s="223" t="s">
        <v>163</v>
      </c>
      <c r="D71" s="224"/>
      <c r="E71" s="224"/>
      <c r="F71" s="224"/>
      <c r="G71" s="224"/>
      <c r="H71" s="224"/>
      <c r="W71" s="177">
        <f t="shared" si="0"/>
        <v>0</v>
      </c>
      <c r="X71" s="177">
        <f t="shared" si="1"/>
        <v>0</v>
      </c>
    </row>
    <row r="72" spans="1:24" ht="26.25" hidden="1" thickBot="1">
      <c r="A72" s="221">
        <v>9</v>
      </c>
      <c r="B72" s="222" t="s">
        <v>47</v>
      </c>
      <c r="C72" s="223" t="s">
        <v>57</v>
      </c>
      <c r="D72" s="224"/>
      <c r="E72" s="224"/>
      <c r="F72" s="224"/>
      <c r="G72" s="224"/>
      <c r="H72" s="224"/>
      <c r="W72" s="177">
        <f t="shared" si="0"/>
        <v>0</v>
      </c>
      <c r="X72" s="177">
        <f t="shared" si="1"/>
        <v>0</v>
      </c>
    </row>
    <row r="73" spans="1:24" ht="15.75" hidden="1" thickBot="1">
      <c r="A73" s="221">
        <v>10</v>
      </c>
      <c r="B73" s="222" t="s">
        <v>302</v>
      </c>
      <c r="C73" s="223" t="s">
        <v>55</v>
      </c>
      <c r="D73" s="224"/>
      <c r="E73" s="224"/>
      <c r="F73" s="224"/>
      <c r="G73" s="224"/>
      <c r="H73" s="224"/>
      <c r="W73" s="177">
        <f t="shared" si="0"/>
        <v>0</v>
      </c>
      <c r="X73" s="177">
        <f t="shared" si="1"/>
        <v>0</v>
      </c>
    </row>
    <row r="74" spans="1:24" ht="15.75" hidden="1" thickBot="1">
      <c r="A74" s="221">
        <v>11</v>
      </c>
      <c r="B74" s="222" t="s">
        <v>306</v>
      </c>
      <c r="C74" s="223" t="s">
        <v>49</v>
      </c>
      <c r="D74" s="224"/>
      <c r="E74" s="224"/>
      <c r="F74" s="224"/>
      <c r="G74" s="224"/>
      <c r="H74" s="224"/>
      <c r="W74" s="177">
        <f>SUM(E74:V74)</f>
        <v>0</v>
      </c>
      <c r="X74" s="177">
        <f>W74-D74</f>
        <v>0</v>
      </c>
    </row>
    <row r="75" spans="1:24" ht="15.75" hidden="1" thickBot="1">
      <c r="A75" s="221">
        <v>12</v>
      </c>
      <c r="B75" s="222" t="s">
        <v>69</v>
      </c>
      <c r="C75" s="223" t="s">
        <v>274</v>
      </c>
      <c r="D75" s="224"/>
      <c r="E75" s="224"/>
      <c r="F75" s="224"/>
      <c r="G75" s="224"/>
      <c r="H75" s="224"/>
      <c r="W75" s="177">
        <f>SUM(E75:V75)</f>
        <v>0</v>
      </c>
      <c r="X75" s="177">
        <f>W75-D75</f>
        <v>0</v>
      </c>
    </row>
    <row r="76" spans="1:24" ht="26.25" hidden="1" thickBot="1">
      <c r="A76" s="221">
        <v>13</v>
      </c>
      <c r="B76" s="222" t="s">
        <v>448</v>
      </c>
      <c r="C76" s="223" t="s">
        <v>303</v>
      </c>
      <c r="D76" s="224"/>
      <c r="E76" s="224"/>
      <c r="F76" s="224"/>
      <c r="G76" s="224"/>
      <c r="H76" s="224"/>
      <c r="W76" s="177">
        <f>SUM(E76:V76)</f>
        <v>0</v>
      </c>
      <c r="X76" s="177">
        <f>W76-D76</f>
        <v>0</v>
      </c>
    </row>
    <row r="77" ht="13.5" customHeight="1" hidden="1"/>
  </sheetData>
  <sheetProtection/>
  <mergeCells count="9">
    <mergeCell ref="A3:V3"/>
    <mergeCell ref="A2:V2"/>
    <mergeCell ref="A4:V4"/>
    <mergeCell ref="A1:B1"/>
    <mergeCell ref="A5:A6"/>
    <mergeCell ref="C5:C6"/>
    <mergeCell ref="D5:D6"/>
    <mergeCell ref="B5:B6"/>
    <mergeCell ref="E5:V5"/>
  </mergeCells>
  <printOptions/>
  <pageMargins left="1.2" right="0.5" top="0.6" bottom="0.6" header="0.05" footer="0.3"/>
  <pageSetup horizontalDpi="600" verticalDpi="600" orientation="landscape" paperSize="8" scale="82" r:id="rId1"/>
  <ignoredErrors>
    <ignoredError sqref="F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Zero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I19" sqref="I19"/>
    </sheetView>
  </sheetViews>
  <sheetFormatPr defaultColWidth="8.8515625" defaultRowHeight="13.5" customHeight="1"/>
  <cols>
    <col min="1" max="1" width="4.7109375" style="2" customWidth="1"/>
    <col min="2" max="2" width="33.8515625" style="6" customWidth="1"/>
    <col min="3" max="3" width="12.8515625" style="6" customWidth="1"/>
    <col min="4" max="4" width="9.7109375" style="6" customWidth="1"/>
    <col min="5" max="5" width="10.421875" style="6" bestFit="1" customWidth="1"/>
    <col min="6" max="6" width="9.140625" style="6" bestFit="1" customWidth="1"/>
    <col min="7" max="7" width="8.421875" style="6" customWidth="1"/>
    <col min="8" max="8" width="7.7109375" style="6" customWidth="1"/>
    <col min="9" max="9" width="9.57421875" style="0" customWidth="1"/>
    <col min="10" max="10" width="8.140625" style="0" customWidth="1"/>
    <col min="11" max="12" width="8.28125" style="0" customWidth="1"/>
    <col min="13" max="13" width="8.57421875" style="0" customWidth="1"/>
    <col min="14" max="15" width="8.28125" style="0" customWidth="1"/>
    <col min="16" max="16" width="8.421875" style="0" customWidth="1"/>
    <col min="17" max="17" width="8.140625" style="0" customWidth="1"/>
    <col min="18" max="18" width="7.57421875" style="0" customWidth="1"/>
    <col min="19" max="19" width="8.421875" style="0" customWidth="1"/>
    <col min="20" max="20" width="9.140625" style="0" bestFit="1" customWidth="1"/>
    <col min="21" max="21" width="8.57421875" style="0" customWidth="1"/>
    <col min="22" max="22" width="7.7109375" style="0" customWidth="1"/>
  </cols>
  <sheetData>
    <row r="1" spans="1:2" ht="15">
      <c r="A1" s="229" t="s">
        <v>114</v>
      </c>
      <c r="B1" s="229"/>
    </row>
    <row r="2" spans="1:22" ht="15.75">
      <c r="A2" s="234" t="s">
        <v>141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5.75">
      <c r="A3" s="234" t="s">
        <v>175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5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ht="15">
      <c r="A5" s="260" t="s">
        <v>270</v>
      </c>
      <c r="B5" s="262" t="s">
        <v>230</v>
      </c>
      <c r="C5" s="262" t="s">
        <v>226</v>
      </c>
      <c r="D5" s="262" t="s">
        <v>1</v>
      </c>
      <c r="E5" s="257" t="s">
        <v>105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9"/>
    </row>
    <row r="6" spans="1:22" ht="45" customHeight="1">
      <c r="A6" s="261"/>
      <c r="B6" s="263"/>
      <c r="C6" s="263"/>
      <c r="D6" s="263"/>
      <c r="E6" s="8" t="s">
        <v>231</v>
      </c>
      <c r="F6" s="8" t="s">
        <v>416</v>
      </c>
      <c r="G6" s="8" t="s">
        <v>65</v>
      </c>
      <c r="H6" s="8" t="s">
        <v>43</v>
      </c>
      <c r="I6" s="8" t="s">
        <v>372</v>
      </c>
      <c r="J6" s="8" t="s">
        <v>72</v>
      </c>
      <c r="K6" s="8" t="s">
        <v>441</v>
      </c>
      <c r="L6" s="8" t="s">
        <v>308</v>
      </c>
      <c r="M6" s="8" t="s">
        <v>25</v>
      </c>
      <c r="N6" s="8" t="s">
        <v>421</v>
      </c>
      <c r="O6" s="8" t="s">
        <v>269</v>
      </c>
      <c r="P6" s="8" t="s">
        <v>331</v>
      </c>
      <c r="Q6" s="8" t="s">
        <v>68</v>
      </c>
      <c r="R6" s="8" t="s">
        <v>340</v>
      </c>
      <c r="S6" s="8" t="s">
        <v>322</v>
      </c>
      <c r="T6" s="8" t="s">
        <v>161</v>
      </c>
      <c r="U6" s="8" t="s">
        <v>117</v>
      </c>
      <c r="V6" s="8" t="s">
        <v>277</v>
      </c>
    </row>
    <row r="7" spans="1:22" ht="15">
      <c r="A7" s="115" t="s">
        <v>360</v>
      </c>
      <c r="B7" s="115" t="s">
        <v>324</v>
      </c>
      <c r="C7" s="115" t="s">
        <v>293</v>
      </c>
      <c r="D7" s="115" t="s">
        <v>352</v>
      </c>
      <c r="E7" s="115" t="s">
        <v>238</v>
      </c>
      <c r="F7" s="115" t="s">
        <v>209</v>
      </c>
      <c r="G7" s="115" t="s">
        <v>185</v>
      </c>
      <c r="H7" s="115" t="s">
        <v>149</v>
      </c>
      <c r="I7" s="116" t="s">
        <v>125</v>
      </c>
      <c r="J7" s="116" t="s">
        <v>173</v>
      </c>
      <c r="K7" s="116" t="s">
        <v>445</v>
      </c>
      <c r="L7" s="116" t="s">
        <v>278</v>
      </c>
      <c r="M7" s="116" t="s">
        <v>388</v>
      </c>
      <c r="N7" s="116" t="s">
        <v>215</v>
      </c>
      <c r="O7" s="116" t="s">
        <v>386</v>
      </c>
      <c r="P7" s="116" t="s">
        <v>339</v>
      </c>
      <c r="Q7" s="116" t="s">
        <v>446</v>
      </c>
      <c r="R7" s="116" t="s">
        <v>367</v>
      </c>
      <c r="S7" s="116" t="s">
        <v>190</v>
      </c>
      <c r="T7" s="116" t="s">
        <v>423</v>
      </c>
      <c r="U7" s="116" t="s">
        <v>417</v>
      </c>
      <c r="V7" s="116" t="s">
        <v>248</v>
      </c>
    </row>
    <row r="8" spans="1:22" s="91" customFormat="1" ht="35.25" customHeight="1">
      <c r="A8" s="112">
        <v>1</v>
      </c>
      <c r="B8" s="113" t="s">
        <v>128</v>
      </c>
      <c r="C8" s="112" t="s">
        <v>77</v>
      </c>
      <c r="D8" s="137">
        <v>898.83</v>
      </c>
      <c r="E8" s="137">
        <v>30.67</v>
      </c>
      <c r="F8" s="137">
        <v>26.31</v>
      </c>
      <c r="G8" s="137">
        <v>72.89</v>
      </c>
      <c r="H8" s="137">
        <v>7.59</v>
      </c>
      <c r="I8" s="138">
        <v>3</v>
      </c>
      <c r="J8" s="138">
        <v>153.17</v>
      </c>
      <c r="K8" s="138">
        <v>20.57</v>
      </c>
      <c r="L8" s="138">
        <v>38.85</v>
      </c>
      <c r="M8" s="138">
        <v>123.75</v>
      </c>
      <c r="N8" s="138">
        <v>28.42</v>
      </c>
      <c r="O8" s="138">
        <v>5.64</v>
      </c>
      <c r="P8" s="138">
        <v>34.03</v>
      </c>
      <c r="Q8" s="138">
        <v>7.9</v>
      </c>
      <c r="R8" s="138">
        <v>119.46</v>
      </c>
      <c r="S8" s="138">
        <v>166.83</v>
      </c>
      <c r="T8" s="138">
        <v>29.65</v>
      </c>
      <c r="U8" s="138">
        <v>7.08</v>
      </c>
      <c r="V8" s="138">
        <v>23.02</v>
      </c>
    </row>
    <row r="9" spans="1:22" ht="15.75">
      <c r="A9" s="104"/>
      <c r="B9" s="105" t="s">
        <v>217</v>
      </c>
      <c r="C9" s="104"/>
      <c r="D9" s="139"/>
      <c r="E9" s="139"/>
      <c r="F9" s="139"/>
      <c r="G9" s="139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15.75">
      <c r="A10" s="104" t="s">
        <v>320</v>
      </c>
      <c r="B10" s="106" t="s">
        <v>392</v>
      </c>
      <c r="C10" s="104" t="s">
        <v>62</v>
      </c>
      <c r="D10" s="139">
        <v>35.29</v>
      </c>
      <c r="E10" s="139">
        <v>14.93</v>
      </c>
      <c r="F10" s="139"/>
      <c r="G10" s="139">
        <v>1.1</v>
      </c>
      <c r="H10" s="139"/>
      <c r="I10" s="140"/>
      <c r="J10" s="140"/>
      <c r="K10" s="140">
        <v>3.3</v>
      </c>
      <c r="L10" s="140">
        <v>0.5</v>
      </c>
      <c r="M10" s="140">
        <v>4.16</v>
      </c>
      <c r="N10" s="140">
        <v>2.63</v>
      </c>
      <c r="O10" s="140">
        <v>1.28</v>
      </c>
      <c r="P10" s="140">
        <v>0.71</v>
      </c>
      <c r="Q10" s="140"/>
      <c r="R10" s="140">
        <v>1.8</v>
      </c>
      <c r="S10" s="140">
        <v>2.44</v>
      </c>
      <c r="T10" s="140"/>
      <c r="U10" s="140">
        <v>1.04</v>
      </c>
      <c r="V10" s="140">
        <v>1.4</v>
      </c>
    </row>
    <row r="11" spans="1:22" ht="18.75" customHeight="1">
      <c r="A11" s="104"/>
      <c r="B11" s="105" t="s">
        <v>5</v>
      </c>
      <c r="C11" s="107" t="s">
        <v>51</v>
      </c>
      <c r="D11" s="139">
        <v>25.84</v>
      </c>
      <c r="E11" s="139">
        <v>13.69</v>
      </c>
      <c r="F11" s="139"/>
      <c r="G11" s="139">
        <v>1.1</v>
      </c>
      <c r="H11" s="139"/>
      <c r="I11" s="140"/>
      <c r="J11" s="140"/>
      <c r="K11" s="140">
        <v>3.3</v>
      </c>
      <c r="L11" s="140"/>
      <c r="M11" s="140">
        <v>0.66</v>
      </c>
      <c r="N11" s="140">
        <v>1.83</v>
      </c>
      <c r="O11" s="140">
        <v>1.28</v>
      </c>
      <c r="P11" s="140">
        <v>0.5</v>
      </c>
      <c r="Q11" s="140"/>
      <c r="R11" s="140"/>
      <c r="S11" s="140">
        <v>2.44</v>
      </c>
      <c r="T11" s="140"/>
      <c r="U11" s="140">
        <v>1.04</v>
      </c>
      <c r="V11" s="140"/>
    </row>
    <row r="12" spans="1:22" ht="18.75" customHeight="1">
      <c r="A12" s="104" t="s">
        <v>156</v>
      </c>
      <c r="B12" s="106" t="s">
        <v>312</v>
      </c>
      <c r="C12" s="104" t="s">
        <v>113</v>
      </c>
      <c r="D12" s="139">
        <v>114.61</v>
      </c>
      <c r="E12" s="139">
        <v>11.69</v>
      </c>
      <c r="F12" s="139">
        <v>0.6</v>
      </c>
      <c r="G12" s="139">
        <v>26.22</v>
      </c>
      <c r="H12" s="139">
        <v>0.8</v>
      </c>
      <c r="I12" s="140">
        <v>1.6</v>
      </c>
      <c r="J12" s="140">
        <v>4.62</v>
      </c>
      <c r="K12" s="140">
        <v>6.96</v>
      </c>
      <c r="L12" s="140">
        <v>0.45</v>
      </c>
      <c r="M12" s="140">
        <v>6.96</v>
      </c>
      <c r="N12" s="140">
        <v>9.15</v>
      </c>
      <c r="O12" s="140">
        <v>1.47</v>
      </c>
      <c r="P12" s="140">
        <v>14.77</v>
      </c>
      <c r="Q12" s="140">
        <v>6.97</v>
      </c>
      <c r="R12" s="140">
        <v>1.14</v>
      </c>
      <c r="S12" s="140">
        <v>8.29</v>
      </c>
      <c r="T12" s="140">
        <v>7.1</v>
      </c>
      <c r="U12" s="140">
        <v>5.12</v>
      </c>
      <c r="V12" s="140">
        <v>0.7</v>
      </c>
    </row>
    <row r="13" spans="1:22" ht="18.75" customHeight="1">
      <c r="A13" s="104" t="s">
        <v>454</v>
      </c>
      <c r="B13" s="106" t="s">
        <v>311</v>
      </c>
      <c r="C13" s="104" t="s">
        <v>71</v>
      </c>
      <c r="D13" s="139">
        <v>188.19</v>
      </c>
      <c r="E13" s="139">
        <v>2.29</v>
      </c>
      <c r="F13" s="139">
        <v>21.96</v>
      </c>
      <c r="G13" s="139"/>
      <c r="H13" s="139">
        <v>0.2</v>
      </c>
      <c r="I13" s="140">
        <v>1.4</v>
      </c>
      <c r="J13" s="140">
        <v>2.23</v>
      </c>
      <c r="K13" s="140">
        <v>7.89</v>
      </c>
      <c r="L13" s="140">
        <v>34.1</v>
      </c>
      <c r="M13" s="140">
        <v>10.06</v>
      </c>
      <c r="N13" s="140">
        <v>13.36</v>
      </c>
      <c r="O13" s="140">
        <v>0.55</v>
      </c>
      <c r="P13" s="140">
        <v>12.17</v>
      </c>
      <c r="Q13" s="140">
        <v>0.93</v>
      </c>
      <c r="R13" s="140">
        <v>55.07</v>
      </c>
      <c r="S13" s="140">
        <v>11.86</v>
      </c>
      <c r="T13" s="140">
        <v>13.11</v>
      </c>
      <c r="U13" s="140">
        <v>0.81</v>
      </c>
      <c r="V13" s="140">
        <v>0.2</v>
      </c>
    </row>
    <row r="14" spans="1:22" ht="18.75" customHeight="1">
      <c r="A14" s="104" t="s">
        <v>455</v>
      </c>
      <c r="B14" s="106" t="s">
        <v>136</v>
      </c>
      <c r="C14" s="104" t="s">
        <v>430</v>
      </c>
      <c r="D14" s="139">
        <v>18.26</v>
      </c>
      <c r="E14" s="139"/>
      <c r="F14" s="139"/>
      <c r="G14" s="139">
        <v>5.28</v>
      </c>
      <c r="H14" s="139"/>
      <c r="I14" s="140"/>
      <c r="J14" s="140"/>
      <c r="K14" s="140"/>
      <c r="L14" s="140"/>
      <c r="M14" s="140"/>
      <c r="N14" s="140">
        <v>1.5</v>
      </c>
      <c r="O14" s="140"/>
      <c r="P14" s="140"/>
      <c r="Q14" s="140"/>
      <c r="R14" s="140">
        <v>11.1</v>
      </c>
      <c r="S14" s="140"/>
      <c r="T14" s="140"/>
      <c r="U14" s="140"/>
      <c r="V14" s="140">
        <v>0.38</v>
      </c>
    </row>
    <row r="15" spans="1:22" ht="18.75" customHeight="1">
      <c r="A15" s="104" t="s">
        <v>383</v>
      </c>
      <c r="B15" s="106" t="s">
        <v>296</v>
      </c>
      <c r="C15" s="104" t="s">
        <v>15</v>
      </c>
      <c r="D15" s="139"/>
      <c r="E15" s="139"/>
      <c r="F15" s="139"/>
      <c r="G15" s="139"/>
      <c r="H15" s="139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2" ht="18.75" customHeight="1">
      <c r="A16" s="104" t="s">
        <v>456</v>
      </c>
      <c r="B16" s="106" t="s">
        <v>52</v>
      </c>
      <c r="C16" s="104" t="s">
        <v>358</v>
      </c>
      <c r="D16" s="139">
        <v>535.02</v>
      </c>
      <c r="E16" s="139">
        <v>0.05</v>
      </c>
      <c r="F16" s="139">
        <v>3</v>
      </c>
      <c r="G16" s="139">
        <v>39.57</v>
      </c>
      <c r="H16" s="139">
        <v>6.59</v>
      </c>
      <c r="I16" s="140"/>
      <c r="J16" s="140">
        <v>146.32</v>
      </c>
      <c r="K16" s="140"/>
      <c r="L16" s="140">
        <v>3.8</v>
      </c>
      <c r="M16" s="140">
        <v>101.94</v>
      </c>
      <c r="N16" s="140">
        <v>1.78</v>
      </c>
      <c r="O16" s="140">
        <v>2</v>
      </c>
      <c r="P16" s="140">
        <v>6.15</v>
      </c>
      <c r="Q16" s="140"/>
      <c r="R16" s="140">
        <v>50.05</v>
      </c>
      <c r="S16" s="140">
        <v>144.1</v>
      </c>
      <c r="T16" s="140">
        <v>9.32</v>
      </c>
      <c r="U16" s="140">
        <v>0.01</v>
      </c>
      <c r="V16" s="140">
        <v>20.34</v>
      </c>
    </row>
    <row r="17" spans="1:22" ht="25.5">
      <c r="A17" s="104"/>
      <c r="B17" s="105" t="s">
        <v>387</v>
      </c>
      <c r="C17" s="107" t="s">
        <v>353</v>
      </c>
      <c r="D17" s="139"/>
      <c r="E17" s="139"/>
      <c r="F17" s="139"/>
      <c r="G17" s="139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2" ht="18.75" customHeight="1">
      <c r="A18" s="104" t="s">
        <v>457</v>
      </c>
      <c r="B18" s="106" t="s">
        <v>152</v>
      </c>
      <c r="C18" s="104" t="s">
        <v>48</v>
      </c>
      <c r="D18" s="139">
        <v>7.46</v>
      </c>
      <c r="E18" s="139">
        <v>1.71</v>
      </c>
      <c r="F18" s="139">
        <v>0.75</v>
      </c>
      <c r="G18" s="139">
        <v>0.72</v>
      </c>
      <c r="H18" s="139"/>
      <c r="I18" s="140"/>
      <c r="J18" s="140"/>
      <c r="K18" s="140">
        <v>2.42</v>
      </c>
      <c r="L18" s="140"/>
      <c r="M18" s="140">
        <v>0.63</v>
      </c>
      <c r="N18" s="140"/>
      <c r="O18" s="140">
        <v>0.34</v>
      </c>
      <c r="P18" s="140">
        <v>0.23</v>
      </c>
      <c r="Q18" s="140"/>
      <c r="R18" s="140">
        <v>0.3</v>
      </c>
      <c r="S18" s="140">
        <v>0.14</v>
      </c>
      <c r="T18" s="140">
        <v>0.12</v>
      </c>
      <c r="U18" s="140">
        <v>0.1</v>
      </c>
      <c r="V18" s="140"/>
    </row>
    <row r="19" spans="1:22" ht="33" customHeight="1">
      <c r="A19" s="104" t="s">
        <v>375</v>
      </c>
      <c r="B19" s="106" t="s">
        <v>335</v>
      </c>
      <c r="C19" s="104" t="s">
        <v>218</v>
      </c>
      <c r="D19" s="139"/>
      <c r="E19" s="139"/>
      <c r="F19" s="139"/>
      <c r="G19" s="139"/>
      <c r="H19" s="13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9.5" customHeight="1">
      <c r="A20" s="104" t="s">
        <v>458</v>
      </c>
      <c r="B20" s="106" t="s">
        <v>235</v>
      </c>
      <c r="C20" s="104" t="s">
        <v>80</v>
      </c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s="91" customFormat="1" ht="25.5">
      <c r="A21" s="112">
        <v>2</v>
      </c>
      <c r="B21" s="113" t="s">
        <v>405</v>
      </c>
      <c r="C21" s="112"/>
      <c r="D21" s="137">
        <f>SUM(D23:D32)</f>
        <v>38.07</v>
      </c>
      <c r="E21" s="137">
        <f aca="true" t="shared" si="0" ref="E21:V21">SUM(E23:E32)</f>
        <v>0</v>
      </c>
      <c r="F21" s="137">
        <f t="shared" si="0"/>
        <v>0</v>
      </c>
      <c r="G21" s="137">
        <f t="shared" si="0"/>
        <v>0</v>
      </c>
      <c r="H21" s="137">
        <f t="shared" si="0"/>
        <v>2.83</v>
      </c>
      <c r="I21" s="137">
        <f t="shared" si="0"/>
        <v>0</v>
      </c>
      <c r="J21" s="137">
        <f t="shared" si="0"/>
        <v>0</v>
      </c>
      <c r="K21" s="137">
        <f t="shared" si="0"/>
        <v>1.8199999999999998</v>
      </c>
      <c r="L21" s="137">
        <f t="shared" si="0"/>
        <v>11.45</v>
      </c>
      <c r="M21" s="137">
        <f t="shared" si="0"/>
        <v>0</v>
      </c>
      <c r="N21" s="137">
        <f t="shared" si="0"/>
        <v>1.07</v>
      </c>
      <c r="O21" s="137">
        <f t="shared" si="0"/>
        <v>0</v>
      </c>
      <c r="P21" s="137">
        <f t="shared" si="0"/>
        <v>0</v>
      </c>
      <c r="Q21" s="137">
        <f t="shared" si="0"/>
        <v>0</v>
      </c>
      <c r="R21" s="137">
        <f t="shared" si="0"/>
        <v>20.9</v>
      </c>
      <c r="S21" s="137">
        <f t="shared" si="0"/>
        <v>0</v>
      </c>
      <c r="T21" s="137">
        <f t="shared" si="0"/>
        <v>0</v>
      </c>
      <c r="U21" s="137">
        <f t="shared" si="0"/>
        <v>0</v>
      </c>
      <c r="V21" s="137">
        <f t="shared" si="0"/>
        <v>0</v>
      </c>
    </row>
    <row r="22" spans="1:22" ht="15.75">
      <c r="A22" s="104"/>
      <c r="B22" s="105" t="s">
        <v>217</v>
      </c>
      <c r="C22" s="104"/>
      <c r="D22" s="139"/>
      <c r="E22" s="139"/>
      <c r="F22" s="139"/>
      <c r="G22" s="139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2" ht="33" customHeight="1">
      <c r="A23" s="104" t="s">
        <v>321</v>
      </c>
      <c r="B23" s="106" t="s">
        <v>40</v>
      </c>
      <c r="C23" s="104" t="s">
        <v>439</v>
      </c>
      <c r="D23" s="140">
        <f aca="true" t="shared" si="1" ref="D23:D31">SUM(E23:V23)</f>
        <v>0</v>
      </c>
      <c r="E23" s="139"/>
      <c r="F23" s="139"/>
      <c r="G23" s="139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2" ht="25.5">
      <c r="A24" s="104" t="s">
        <v>157</v>
      </c>
      <c r="B24" s="106" t="s">
        <v>318</v>
      </c>
      <c r="C24" s="104" t="s">
        <v>46</v>
      </c>
      <c r="D24" s="140">
        <f t="shared" si="1"/>
        <v>0</v>
      </c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 ht="33.75" customHeight="1">
      <c r="A25" s="104" t="s">
        <v>459</v>
      </c>
      <c r="B25" s="106" t="s">
        <v>284</v>
      </c>
      <c r="C25" s="104" t="s">
        <v>422</v>
      </c>
      <c r="D25" s="140">
        <f t="shared" si="1"/>
        <v>0</v>
      </c>
      <c r="E25" s="139"/>
      <c r="F25" s="139"/>
      <c r="G25" s="139"/>
      <c r="H25" s="13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2" ht="33.75" customHeight="1">
      <c r="A26" s="104" t="s">
        <v>460</v>
      </c>
      <c r="B26" s="106" t="s">
        <v>524</v>
      </c>
      <c r="C26" s="104" t="s">
        <v>525</v>
      </c>
      <c r="D26" s="140">
        <v>0.6</v>
      </c>
      <c r="E26" s="139"/>
      <c r="F26" s="139"/>
      <c r="G26" s="139"/>
      <c r="H26" s="139"/>
      <c r="I26" s="140"/>
      <c r="J26" s="140"/>
      <c r="K26" s="140">
        <v>0.6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2" ht="32.25" customHeight="1">
      <c r="A27" s="104" t="s">
        <v>461</v>
      </c>
      <c r="B27" s="106" t="s">
        <v>137</v>
      </c>
      <c r="C27" s="104" t="s">
        <v>112</v>
      </c>
      <c r="D27" s="140">
        <f t="shared" si="1"/>
        <v>0</v>
      </c>
      <c r="E27" s="139"/>
      <c r="F27" s="139"/>
      <c r="G27" s="139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2" ht="29.25" customHeight="1">
      <c r="A28" s="104" t="s">
        <v>462</v>
      </c>
      <c r="B28" s="106" t="s">
        <v>522</v>
      </c>
      <c r="C28" s="104" t="s">
        <v>523</v>
      </c>
      <c r="D28" s="140">
        <v>1.07</v>
      </c>
      <c r="E28" s="139"/>
      <c r="F28" s="139"/>
      <c r="G28" s="139"/>
      <c r="H28" s="139"/>
      <c r="I28" s="140"/>
      <c r="J28" s="140"/>
      <c r="K28" s="140"/>
      <c r="L28" s="140"/>
      <c r="M28" s="140"/>
      <c r="N28" s="140">
        <v>1.07</v>
      </c>
      <c r="O28" s="140"/>
      <c r="P28" s="140"/>
      <c r="Q28" s="140"/>
      <c r="R28" s="140"/>
      <c r="S28" s="140"/>
      <c r="T28" s="140"/>
      <c r="U28" s="140"/>
      <c r="V28" s="140"/>
    </row>
    <row r="29" spans="1:22" s="133" customFormat="1" ht="25.5">
      <c r="A29" s="131" t="s">
        <v>463</v>
      </c>
      <c r="B29" s="132" t="s">
        <v>475</v>
      </c>
      <c r="C29" s="131" t="s">
        <v>476</v>
      </c>
      <c r="D29" s="141">
        <v>8.06</v>
      </c>
      <c r="E29" s="142"/>
      <c r="F29" s="142"/>
      <c r="G29" s="142"/>
      <c r="H29" s="142"/>
      <c r="I29" s="141"/>
      <c r="J29" s="141"/>
      <c r="K29" s="141"/>
      <c r="L29" s="141">
        <v>2.04</v>
      </c>
      <c r="M29" s="141"/>
      <c r="N29" s="141"/>
      <c r="O29" s="141"/>
      <c r="P29" s="141"/>
      <c r="Q29" s="141"/>
      <c r="R29" s="141">
        <v>6.02</v>
      </c>
      <c r="S29" s="141"/>
      <c r="T29" s="141"/>
      <c r="U29" s="141"/>
      <c r="V29" s="141"/>
    </row>
    <row r="30" spans="1:22" ht="33" customHeight="1">
      <c r="A30" s="104" t="s">
        <v>464</v>
      </c>
      <c r="B30" s="106" t="s">
        <v>412</v>
      </c>
      <c r="C30" s="104" t="s">
        <v>436</v>
      </c>
      <c r="D30" s="140">
        <f t="shared" si="1"/>
        <v>0</v>
      </c>
      <c r="E30" s="139"/>
      <c r="F30" s="139"/>
      <c r="G30" s="139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2" ht="32.25" customHeight="1">
      <c r="A31" s="104" t="s">
        <v>465</v>
      </c>
      <c r="B31" s="106" t="s">
        <v>199</v>
      </c>
      <c r="C31" s="104" t="s">
        <v>342</v>
      </c>
      <c r="D31" s="140">
        <f t="shared" si="1"/>
        <v>0</v>
      </c>
      <c r="E31" s="139"/>
      <c r="F31" s="139"/>
      <c r="G31" s="139"/>
      <c r="H31" s="13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ht="25.5">
      <c r="A32" s="104" t="s">
        <v>473</v>
      </c>
      <c r="B32" s="106" t="s">
        <v>338</v>
      </c>
      <c r="C32" s="104" t="s">
        <v>252</v>
      </c>
      <c r="D32" s="140">
        <v>28.34</v>
      </c>
      <c r="E32" s="140"/>
      <c r="F32" s="140"/>
      <c r="G32" s="140"/>
      <c r="H32" s="140">
        <v>2.83</v>
      </c>
      <c r="I32" s="140"/>
      <c r="J32" s="140"/>
      <c r="K32" s="140">
        <v>1.22</v>
      </c>
      <c r="L32" s="140">
        <v>9.41</v>
      </c>
      <c r="M32" s="140"/>
      <c r="N32" s="140"/>
      <c r="O32" s="140"/>
      <c r="P32" s="140"/>
      <c r="Q32" s="140"/>
      <c r="R32" s="140">
        <v>14.88</v>
      </c>
      <c r="S32" s="140"/>
      <c r="T32" s="140"/>
      <c r="U32" s="140"/>
      <c r="V32" s="140"/>
    </row>
    <row r="33" spans="1:22" ht="25.5">
      <c r="A33" s="104"/>
      <c r="B33" s="105" t="s">
        <v>387</v>
      </c>
      <c r="C33" s="107" t="s">
        <v>265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91" customFormat="1" ht="25.5">
      <c r="A34" s="112">
        <v>3</v>
      </c>
      <c r="B34" s="113" t="s">
        <v>37</v>
      </c>
      <c r="C34" s="112" t="s">
        <v>94</v>
      </c>
      <c r="D34" s="138">
        <v>8.24</v>
      </c>
      <c r="E34" s="138">
        <v>2.5</v>
      </c>
      <c r="F34" s="138">
        <v>0.14</v>
      </c>
      <c r="G34" s="138">
        <v>0.06</v>
      </c>
      <c r="H34" s="138"/>
      <c r="I34" s="138">
        <v>0.5</v>
      </c>
      <c r="J34" s="138">
        <v>0.65</v>
      </c>
      <c r="K34" s="138">
        <v>0.68</v>
      </c>
      <c r="L34" s="138"/>
      <c r="M34" s="138"/>
      <c r="N34" s="138"/>
      <c r="O34" s="138"/>
      <c r="P34" s="138"/>
      <c r="Q34" s="138">
        <v>0.07</v>
      </c>
      <c r="R34" s="138">
        <v>0.9</v>
      </c>
      <c r="S34" s="138">
        <v>0.69</v>
      </c>
      <c r="T34" s="138">
        <v>0.85</v>
      </c>
      <c r="U34" s="138">
        <v>1.2</v>
      </c>
      <c r="V34" s="138"/>
    </row>
  </sheetData>
  <sheetProtection/>
  <mergeCells count="9">
    <mergeCell ref="A3:V3"/>
    <mergeCell ref="A4:V4"/>
    <mergeCell ref="E5:V5"/>
    <mergeCell ref="A1:B1"/>
    <mergeCell ref="A5:A6"/>
    <mergeCell ref="B5:B6"/>
    <mergeCell ref="C5:C6"/>
    <mergeCell ref="D5:D6"/>
    <mergeCell ref="A2:V2"/>
  </mergeCells>
  <printOptions/>
  <pageMargins left="1.2" right="0.5" top="0.5" bottom="0.5" header="0.3" footer="0.3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F52" sqref="F52"/>
    </sheetView>
  </sheetViews>
  <sheetFormatPr defaultColWidth="8.8515625" defaultRowHeight="15"/>
  <cols>
    <col min="1" max="1" width="5.421875" style="6" customWidth="1"/>
    <col min="2" max="2" width="32.7109375" style="6" customWidth="1"/>
    <col min="3" max="3" width="8.140625" style="5" customWidth="1"/>
    <col min="4" max="4" width="11.28125" style="6" customWidth="1"/>
    <col min="5" max="8" width="10.7109375" style="6" customWidth="1"/>
    <col min="9" max="22" width="10.7109375" style="0" customWidth="1"/>
  </cols>
  <sheetData>
    <row r="1" spans="1:2" ht="14.25" customHeight="1">
      <c r="A1" s="229" t="s">
        <v>3</v>
      </c>
      <c r="B1" s="229"/>
    </row>
    <row r="2" spans="1:8" ht="18" customHeight="1">
      <c r="A2" s="234" t="s">
        <v>348</v>
      </c>
      <c r="B2" s="234"/>
      <c r="C2" s="234"/>
      <c r="D2" s="234"/>
      <c r="E2" s="234"/>
      <c r="F2" s="234"/>
      <c r="G2" s="234"/>
      <c r="H2" s="234"/>
    </row>
    <row r="3" spans="1:8" ht="15.75">
      <c r="A3" s="234" t="s">
        <v>175</v>
      </c>
      <c r="B3" s="234"/>
      <c r="C3" s="234"/>
      <c r="D3" s="234"/>
      <c r="E3" s="234"/>
      <c r="F3" s="234"/>
      <c r="G3" s="234"/>
      <c r="H3" s="234"/>
    </row>
    <row r="4" spans="1:8" ht="75">
      <c r="A4" s="35" t="s">
        <v>93</v>
      </c>
      <c r="F4" s="265"/>
      <c r="G4" s="228"/>
      <c r="H4" s="228"/>
    </row>
    <row r="5" spans="1:22" ht="21" customHeight="1">
      <c r="A5" s="264" t="s">
        <v>270</v>
      </c>
      <c r="B5" s="230" t="s">
        <v>230</v>
      </c>
      <c r="C5" s="230" t="s">
        <v>226</v>
      </c>
      <c r="D5" s="230" t="s">
        <v>1</v>
      </c>
      <c r="E5" s="230" t="s">
        <v>105</v>
      </c>
      <c r="F5" s="230"/>
      <c r="G5" s="230"/>
      <c r="H5" s="23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31.5">
      <c r="A6" s="230"/>
      <c r="B6" s="230"/>
      <c r="C6" s="230"/>
      <c r="D6" s="230"/>
      <c r="E6" s="12" t="s">
        <v>231</v>
      </c>
      <c r="F6" s="12" t="s">
        <v>416</v>
      </c>
      <c r="G6" s="12" t="s">
        <v>65</v>
      </c>
      <c r="H6" s="12" t="s">
        <v>43</v>
      </c>
      <c r="I6" s="8" t="s">
        <v>372</v>
      </c>
      <c r="J6" s="8" t="s">
        <v>72</v>
      </c>
      <c r="K6" s="8" t="s">
        <v>441</v>
      </c>
      <c r="L6" s="8" t="s">
        <v>308</v>
      </c>
      <c r="M6" s="8" t="s">
        <v>25</v>
      </c>
      <c r="N6" s="8" t="s">
        <v>421</v>
      </c>
      <c r="O6" s="8" t="s">
        <v>269</v>
      </c>
      <c r="P6" s="8" t="s">
        <v>331</v>
      </c>
      <c r="Q6" s="8" t="s">
        <v>68</v>
      </c>
      <c r="R6" s="8" t="s">
        <v>340</v>
      </c>
      <c r="S6" s="8" t="s">
        <v>322</v>
      </c>
      <c r="T6" s="8" t="s">
        <v>161</v>
      </c>
      <c r="U6" s="8" t="s">
        <v>117</v>
      </c>
      <c r="V6" s="8" t="s">
        <v>277</v>
      </c>
    </row>
    <row r="7" spans="1:22" s="17" customFormat="1" ht="15" customHeight="1" thickBot="1">
      <c r="A7" s="1" t="s">
        <v>360</v>
      </c>
      <c r="B7" s="1" t="s">
        <v>324</v>
      </c>
      <c r="C7" s="1" t="s">
        <v>293</v>
      </c>
      <c r="D7" s="1" t="s">
        <v>7</v>
      </c>
      <c r="E7" s="1" t="s">
        <v>238</v>
      </c>
      <c r="F7" s="1" t="s">
        <v>209</v>
      </c>
      <c r="G7" s="1" t="s">
        <v>185</v>
      </c>
      <c r="H7" s="1" t="s">
        <v>149</v>
      </c>
      <c r="I7" s="72" t="s">
        <v>125</v>
      </c>
      <c r="J7" s="72" t="s">
        <v>173</v>
      </c>
      <c r="K7" s="72" t="s">
        <v>445</v>
      </c>
      <c r="L7" s="72" t="s">
        <v>278</v>
      </c>
      <c r="M7" s="72" t="s">
        <v>388</v>
      </c>
      <c r="N7" s="72" t="s">
        <v>215</v>
      </c>
      <c r="O7" s="72" t="s">
        <v>386</v>
      </c>
      <c r="P7" s="72" t="s">
        <v>339</v>
      </c>
      <c r="Q7" s="72" t="s">
        <v>446</v>
      </c>
      <c r="R7" s="72" t="s">
        <v>367</v>
      </c>
      <c r="S7" s="72" t="s">
        <v>190</v>
      </c>
      <c r="T7" s="72" t="s">
        <v>423</v>
      </c>
      <c r="U7" s="72" t="s">
        <v>417</v>
      </c>
      <c r="V7" s="72" t="s">
        <v>248</v>
      </c>
    </row>
    <row r="8" spans="1:22" ht="15.75" thickBot="1">
      <c r="A8" s="40">
        <v>1</v>
      </c>
      <c r="B8" s="41" t="s">
        <v>206</v>
      </c>
      <c r="C8" s="42" t="s">
        <v>204</v>
      </c>
      <c r="D8" s="15">
        <v>849.59</v>
      </c>
      <c r="E8" s="15" t="s">
        <v>410</v>
      </c>
      <c r="F8" s="15" t="s">
        <v>343</v>
      </c>
      <c r="G8" s="15" t="s">
        <v>87</v>
      </c>
      <c r="H8" s="15" t="s">
        <v>139</v>
      </c>
      <c r="I8" s="53" t="s">
        <v>243</v>
      </c>
      <c r="J8" s="53" t="s">
        <v>420</v>
      </c>
      <c r="K8" s="53" t="s">
        <v>395</v>
      </c>
      <c r="L8" s="53" t="s">
        <v>18</v>
      </c>
      <c r="M8" s="53" t="s">
        <v>365</v>
      </c>
      <c r="N8" s="53" t="s">
        <v>28</v>
      </c>
      <c r="O8" s="53" t="s">
        <v>246</v>
      </c>
      <c r="P8" s="53" t="s">
        <v>313</v>
      </c>
      <c r="Q8" s="53" t="s">
        <v>127</v>
      </c>
      <c r="R8" s="53" t="s">
        <v>440</v>
      </c>
      <c r="S8" s="53" t="s">
        <v>189</v>
      </c>
      <c r="T8" s="53" t="s">
        <v>310</v>
      </c>
      <c r="U8" s="53" t="s">
        <v>147</v>
      </c>
      <c r="V8" s="53" t="s">
        <v>377</v>
      </c>
    </row>
    <row r="9" spans="1:22" ht="15.75" thickBot="1">
      <c r="A9" s="37"/>
      <c r="B9" s="43" t="s">
        <v>217</v>
      </c>
      <c r="C9" s="39"/>
      <c r="D9" s="15">
        <v>32.69999999999999</v>
      </c>
      <c r="E9" s="15" t="s">
        <v>347</v>
      </c>
      <c r="F9" s="15"/>
      <c r="G9" s="15" t="s">
        <v>330</v>
      </c>
      <c r="H9" s="15"/>
      <c r="I9" s="53"/>
      <c r="J9" s="53"/>
      <c r="K9" s="53" t="s">
        <v>384</v>
      </c>
      <c r="L9" s="53" t="s">
        <v>363</v>
      </c>
      <c r="M9" s="53" t="s">
        <v>427</v>
      </c>
      <c r="N9" s="53" t="s">
        <v>351</v>
      </c>
      <c r="O9" s="53" t="s">
        <v>267</v>
      </c>
      <c r="P9" s="53" t="s">
        <v>102</v>
      </c>
      <c r="Q9" s="53"/>
      <c r="R9" s="53" t="s">
        <v>375</v>
      </c>
      <c r="S9" s="53" t="s">
        <v>145</v>
      </c>
      <c r="T9" s="53"/>
      <c r="U9" s="53" t="s">
        <v>378</v>
      </c>
      <c r="V9" s="53" t="s">
        <v>377</v>
      </c>
    </row>
    <row r="10" spans="1:22" ht="21.75" customHeight="1" thickBot="1">
      <c r="A10" s="37">
        <v>1.1</v>
      </c>
      <c r="B10" s="38" t="s">
        <v>392</v>
      </c>
      <c r="C10" s="39" t="s">
        <v>364</v>
      </c>
      <c r="D10" s="15">
        <v>24.609999999999996</v>
      </c>
      <c r="E10" s="15" t="s">
        <v>177</v>
      </c>
      <c r="F10" s="15"/>
      <c r="G10" s="15" t="s">
        <v>330</v>
      </c>
      <c r="H10" s="15"/>
      <c r="I10" s="53"/>
      <c r="J10" s="53"/>
      <c r="K10" s="53" t="s">
        <v>384</v>
      </c>
      <c r="L10" s="53"/>
      <c r="M10" s="53" t="s">
        <v>142</v>
      </c>
      <c r="N10" s="53" t="s">
        <v>244</v>
      </c>
      <c r="O10" s="53" t="s">
        <v>267</v>
      </c>
      <c r="P10" s="53" t="s">
        <v>363</v>
      </c>
      <c r="Q10" s="53"/>
      <c r="R10" s="53"/>
      <c r="S10" s="53" t="s">
        <v>145</v>
      </c>
      <c r="T10" s="53"/>
      <c r="U10" s="53" t="s">
        <v>378</v>
      </c>
      <c r="V10" s="53"/>
    </row>
    <row r="11" spans="1:22" ht="17.25" customHeight="1" thickBot="1">
      <c r="A11" s="37"/>
      <c r="B11" s="43" t="s">
        <v>5</v>
      </c>
      <c r="C11" s="44" t="s">
        <v>22</v>
      </c>
      <c r="D11" s="15"/>
      <c r="E11" s="15"/>
      <c r="F11" s="15"/>
      <c r="G11" s="15"/>
      <c r="H11" s="1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7.25" customHeight="1" thickBot="1">
      <c r="A12" s="37">
        <v>1.2</v>
      </c>
      <c r="B12" s="38" t="s">
        <v>312</v>
      </c>
      <c r="C12" s="39" t="s">
        <v>118</v>
      </c>
      <c r="D12" s="15"/>
      <c r="E12" s="15"/>
      <c r="F12" s="15"/>
      <c r="G12" s="15"/>
      <c r="H12" s="15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7.25" customHeight="1" thickBot="1">
      <c r="A13" s="37">
        <v>1.3</v>
      </c>
      <c r="B13" s="38" t="s">
        <v>311</v>
      </c>
      <c r="C13" s="39" t="s">
        <v>393</v>
      </c>
      <c r="D13" s="15">
        <v>212.42000000000002</v>
      </c>
      <c r="E13" s="15" t="s">
        <v>260</v>
      </c>
      <c r="F13" s="15" t="s">
        <v>24</v>
      </c>
      <c r="G13" s="15" t="s">
        <v>131</v>
      </c>
      <c r="H13" s="15" t="s">
        <v>285</v>
      </c>
      <c r="I13" s="53" t="s">
        <v>38</v>
      </c>
      <c r="J13" s="53" t="s">
        <v>169</v>
      </c>
      <c r="K13" s="53" t="s">
        <v>295</v>
      </c>
      <c r="L13" s="53" t="s">
        <v>323</v>
      </c>
      <c r="M13" s="53" t="s">
        <v>236</v>
      </c>
      <c r="N13" s="53" t="s">
        <v>437</v>
      </c>
      <c r="O13" s="53" t="s">
        <v>198</v>
      </c>
      <c r="P13" s="53" t="s">
        <v>431</v>
      </c>
      <c r="Q13" s="53" t="s">
        <v>124</v>
      </c>
      <c r="R13" s="53" t="s">
        <v>419</v>
      </c>
      <c r="S13" s="53" t="s">
        <v>14</v>
      </c>
      <c r="T13" s="53" t="s">
        <v>180</v>
      </c>
      <c r="U13" s="53" t="s">
        <v>371</v>
      </c>
      <c r="V13" s="53"/>
    </row>
    <row r="14" spans="1:22" ht="17.25" customHeight="1" thickBot="1">
      <c r="A14" s="37">
        <v>1.4</v>
      </c>
      <c r="B14" s="38" t="s">
        <v>136</v>
      </c>
      <c r="C14" s="39" t="s">
        <v>262</v>
      </c>
      <c r="D14" s="15">
        <v>106.21000000000001</v>
      </c>
      <c r="E14" s="15" t="s">
        <v>8</v>
      </c>
      <c r="F14" s="15" t="s">
        <v>264</v>
      </c>
      <c r="G14" s="15" t="s">
        <v>282</v>
      </c>
      <c r="H14" s="15" t="s">
        <v>428</v>
      </c>
      <c r="I14" s="53" t="s">
        <v>290</v>
      </c>
      <c r="J14" s="53" t="s">
        <v>305</v>
      </c>
      <c r="K14" s="53" t="s">
        <v>101</v>
      </c>
      <c r="L14" s="53" t="s">
        <v>247</v>
      </c>
      <c r="M14" s="53" t="s">
        <v>32</v>
      </c>
      <c r="N14" s="53" t="s">
        <v>34</v>
      </c>
      <c r="O14" s="53" t="s">
        <v>27</v>
      </c>
      <c r="P14" s="53" t="s">
        <v>333</v>
      </c>
      <c r="Q14" s="53" t="s">
        <v>326</v>
      </c>
      <c r="R14" s="53" t="s">
        <v>140</v>
      </c>
      <c r="S14" s="53" t="s">
        <v>205</v>
      </c>
      <c r="T14" s="53" t="s">
        <v>239</v>
      </c>
      <c r="U14" s="53" t="s">
        <v>222</v>
      </c>
      <c r="V14" s="53"/>
    </row>
    <row r="15" spans="1:22" ht="17.25" customHeight="1" thickBot="1">
      <c r="A15" s="37">
        <v>1.5</v>
      </c>
      <c r="B15" s="38" t="s">
        <v>296</v>
      </c>
      <c r="C15" s="39" t="s">
        <v>345</v>
      </c>
      <c r="D15" s="15"/>
      <c r="E15" s="15"/>
      <c r="F15" s="15"/>
      <c r="G15" s="15"/>
      <c r="H15" s="15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7.25" customHeight="1" thickBot="1">
      <c r="A16" s="37">
        <v>1.6</v>
      </c>
      <c r="B16" s="38" t="s">
        <v>52</v>
      </c>
      <c r="C16" s="39" t="s">
        <v>390</v>
      </c>
      <c r="D16" s="15">
        <v>177.79000000000002</v>
      </c>
      <c r="E16" s="15" t="s">
        <v>359</v>
      </c>
      <c r="F16" s="15" t="s">
        <v>41</v>
      </c>
      <c r="G16" s="15"/>
      <c r="H16" s="15" t="s">
        <v>31</v>
      </c>
      <c r="I16" s="53" t="s">
        <v>381</v>
      </c>
      <c r="J16" s="53" t="s">
        <v>368</v>
      </c>
      <c r="K16" s="53" t="s">
        <v>299</v>
      </c>
      <c r="L16" s="53" t="s">
        <v>158</v>
      </c>
      <c r="M16" s="53" t="s">
        <v>362</v>
      </c>
      <c r="N16" s="53" t="s">
        <v>12</v>
      </c>
      <c r="O16" s="53" t="s">
        <v>98</v>
      </c>
      <c r="P16" s="53" t="s">
        <v>409</v>
      </c>
      <c r="Q16" s="53" t="s">
        <v>195</v>
      </c>
      <c r="R16" s="53" t="s">
        <v>408</v>
      </c>
      <c r="S16" s="53" t="s">
        <v>233</v>
      </c>
      <c r="T16" s="53" t="s">
        <v>23</v>
      </c>
      <c r="U16" s="53" t="s">
        <v>91</v>
      </c>
      <c r="V16" s="53"/>
    </row>
    <row r="17" spans="1:22" ht="17.25" customHeight="1" thickBot="1">
      <c r="A17" s="37"/>
      <c r="B17" s="43" t="s">
        <v>387</v>
      </c>
      <c r="C17" s="44" t="s">
        <v>434</v>
      </c>
      <c r="D17" s="15">
        <v>16.88</v>
      </c>
      <c r="E17" s="15"/>
      <c r="F17" s="15"/>
      <c r="G17" s="15" t="s">
        <v>126</v>
      </c>
      <c r="H17" s="15" t="s">
        <v>256</v>
      </c>
      <c r="I17" s="53"/>
      <c r="J17" s="53"/>
      <c r="K17" s="53"/>
      <c r="L17" s="53"/>
      <c r="M17" s="53"/>
      <c r="N17" s="53" t="s">
        <v>383</v>
      </c>
      <c r="O17" s="53"/>
      <c r="P17" s="53"/>
      <c r="Q17" s="53"/>
      <c r="R17" s="53" t="s">
        <v>289</v>
      </c>
      <c r="S17" s="53"/>
      <c r="T17" s="53"/>
      <c r="U17" s="53"/>
      <c r="V17" s="53"/>
    </row>
    <row r="18" spans="1:22" ht="17.25" customHeight="1" thickBot="1">
      <c r="A18" s="37">
        <v>1.7</v>
      </c>
      <c r="B18" s="38" t="s">
        <v>152</v>
      </c>
      <c r="C18" s="39" t="s">
        <v>259</v>
      </c>
      <c r="D18" s="15"/>
      <c r="E18" s="15"/>
      <c r="F18" s="15"/>
      <c r="G18" s="15"/>
      <c r="H18" s="15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.75" thickBot="1">
      <c r="A19" s="37">
        <v>1.8</v>
      </c>
      <c r="B19" s="38" t="s">
        <v>335</v>
      </c>
      <c r="C19" s="39" t="s">
        <v>130</v>
      </c>
      <c r="D19" s="15">
        <v>508.75</v>
      </c>
      <c r="E19" s="15" t="s">
        <v>254</v>
      </c>
      <c r="F19" s="15" t="s">
        <v>286</v>
      </c>
      <c r="G19" s="15" t="s">
        <v>411</v>
      </c>
      <c r="H19" s="15" t="s">
        <v>84</v>
      </c>
      <c r="I19" s="53"/>
      <c r="J19" s="53" t="s">
        <v>75</v>
      </c>
      <c r="K19" s="53"/>
      <c r="L19" s="53" t="s">
        <v>376</v>
      </c>
      <c r="M19" s="53" t="s">
        <v>227</v>
      </c>
      <c r="N19" s="53" t="s">
        <v>45</v>
      </c>
      <c r="O19" s="53" t="s">
        <v>255</v>
      </c>
      <c r="P19" s="53" t="s">
        <v>134</v>
      </c>
      <c r="Q19" s="53"/>
      <c r="R19" s="53" t="s">
        <v>426</v>
      </c>
      <c r="S19" s="53" t="s">
        <v>63</v>
      </c>
      <c r="T19" s="53" t="s">
        <v>443</v>
      </c>
      <c r="U19" s="53" t="s">
        <v>257</v>
      </c>
      <c r="V19" s="53"/>
    </row>
    <row r="20" spans="1:22" ht="17.25" customHeight="1" thickBot="1">
      <c r="A20" s="37">
        <v>1.9</v>
      </c>
      <c r="B20" s="38" t="s">
        <v>235</v>
      </c>
      <c r="C20" s="39" t="s">
        <v>415</v>
      </c>
      <c r="D20" s="15">
        <v>7.26</v>
      </c>
      <c r="E20" s="15" t="s">
        <v>403</v>
      </c>
      <c r="F20" s="15" t="s">
        <v>433</v>
      </c>
      <c r="G20" s="15" t="s">
        <v>432</v>
      </c>
      <c r="H20" s="15"/>
      <c r="I20" s="53"/>
      <c r="J20" s="53"/>
      <c r="K20" s="53" t="s">
        <v>96</v>
      </c>
      <c r="L20" s="53"/>
      <c r="M20" s="53" t="s">
        <v>126</v>
      </c>
      <c r="N20" s="53"/>
      <c r="O20" s="53" t="s">
        <v>143</v>
      </c>
      <c r="P20" s="53" t="s">
        <v>424</v>
      </c>
      <c r="Q20" s="53"/>
      <c r="R20" s="53" t="s">
        <v>264</v>
      </c>
      <c r="S20" s="53" t="s">
        <v>197</v>
      </c>
      <c r="T20" s="53" t="s">
        <v>251</v>
      </c>
      <c r="U20" s="53" t="s">
        <v>19</v>
      </c>
      <c r="V20" s="53"/>
    </row>
    <row r="21" spans="1:22" ht="17.25" customHeight="1" thickBot="1">
      <c r="A21" s="45">
        <v>2</v>
      </c>
      <c r="B21" s="46" t="s">
        <v>70</v>
      </c>
      <c r="C21" s="47" t="s">
        <v>327</v>
      </c>
      <c r="D21" s="15"/>
      <c r="E21" s="15"/>
      <c r="F21" s="15"/>
      <c r="G21" s="15"/>
      <c r="H21" s="1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7.25" customHeight="1" thickBot="1">
      <c r="A22" s="37"/>
      <c r="B22" s="43" t="s">
        <v>217</v>
      </c>
      <c r="C22" s="39"/>
      <c r="D22" s="15"/>
      <c r="E22" s="15"/>
      <c r="F22" s="15"/>
      <c r="G22" s="15"/>
      <c r="H22" s="15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7.25" customHeight="1" thickBot="1">
      <c r="A23" s="37">
        <v>2.1</v>
      </c>
      <c r="B23" s="38" t="s">
        <v>13</v>
      </c>
      <c r="C23" s="39" t="s">
        <v>121</v>
      </c>
      <c r="D23" s="15">
        <v>7042.610000000001</v>
      </c>
      <c r="E23" s="15" t="s">
        <v>425</v>
      </c>
      <c r="F23" s="15" t="s">
        <v>382</v>
      </c>
      <c r="G23" s="15" t="s">
        <v>379</v>
      </c>
      <c r="H23" s="15" t="s">
        <v>76</v>
      </c>
      <c r="I23" s="53" t="s">
        <v>191</v>
      </c>
      <c r="J23" s="53" t="s">
        <v>179</v>
      </c>
      <c r="K23" s="53" t="s">
        <v>391</v>
      </c>
      <c r="L23" s="53" t="s">
        <v>346</v>
      </c>
      <c r="M23" s="53" t="s">
        <v>16</v>
      </c>
      <c r="N23" s="53" t="s">
        <v>120</v>
      </c>
      <c r="O23" s="53" t="s">
        <v>279</v>
      </c>
      <c r="P23" s="53" t="s">
        <v>334</v>
      </c>
      <c r="Q23" s="53" t="s">
        <v>401</v>
      </c>
      <c r="R23" s="53" t="s">
        <v>216</v>
      </c>
      <c r="S23" s="53" t="s">
        <v>319</v>
      </c>
      <c r="T23" s="53" t="s">
        <v>202</v>
      </c>
      <c r="U23" s="53" t="s">
        <v>271</v>
      </c>
      <c r="V23" s="53" t="s">
        <v>201</v>
      </c>
    </row>
    <row r="24" spans="1:22" ht="17.25" customHeight="1" thickBot="1">
      <c r="A24" s="37">
        <v>2.2</v>
      </c>
      <c r="B24" s="38" t="s">
        <v>369</v>
      </c>
      <c r="C24" s="39" t="s">
        <v>249</v>
      </c>
      <c r="D24" s="15"/>
      <c r="E24" s="15"/>
      <c r="F24" s="15"/>
      <c r="G24" s="15"/>
      <c r="H24" s="15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7.25" customHeight="1" thickBot="1">
      <c r="A25" s="37">
        <v>2.3</v>
      </c>
      <c r="B25" s="38" t="s">
        <v>166</v>
      </c>
      <c r="C25" s="39" t="s">
        <v>184</v>
      </c>
      <c r="D25" s="15"/>
      <c r="E25" s="15"/>
      <c r="F25" s="15"/>
      <c r="G25" s="15"/>
      <c r="H25" s="15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8" customHeight="1" thickBot="1">
      <c r="A26" s="37">
        <v>2.4</v>
      </c>
      <c r="B26" s="38" t="s">
        <v>207</v>
      </c>
      <c r="C26" s="39" t="s">
        <v>414</v>
      </c>
      <c r="D26" s="15"/>
      <c r="E26" s="15"/>
      <c r="F26" s="15"/>
      <c r="G26" s="15"/>
      <c r="H26" s="15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20.25" customHeight="1" thickBot="1">
      <c r="A27" s="37">
        <v>2.5</v>
      </c>
      <c r="B27" s="38" t="s">
        <v>174</v>
      </c>
      <c r="C27" s="39" t="s">
        <v>95</v>
      </c>
      <c r="D27" s="15"/>
      <c r="E27" s="15"/>
      <c r="F27" s="15"/>
      <c r="G27" s="15"/>
      <c r="H27" s="15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.75" thickBot="1">
      <c r="A28" s="37">
        <v>2.6</v>
      </c>
      <c r="B28" s="38" t="s">
        <v>73</v>
      </c>
      <c r="C28" s="39" t="s">
        <v>309</v>
      </c>
      <c r="D28" s="15"/>
      <c r="E28" s="15"/>
      <c r="F28" s="15"/>
      <c r="G28" s="15"/>
      <c r="H28" s="15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26.25" thickBot="1">
      <c r="A29" s="37">
        <v>2.7</v>
      </c>
      <c r="B29" s="38" t="s">
        <v>298</v>
      </c>
      <c r="C29" s="39" t="s">
        <v>64</v>
      </c>
      <c r="D29" s="11">
        <v>1.8399999999999999</v>
      </c>
      <c r="E29" s="11"/>
      <c r="F29" s="11"/>
      <c r="G29" s="11" t="s">
        <v>377</v>
      </c>
      <c r="H29" s="11"/>
      <c r="I29" s="53"/>
      <c r="J29" s="53" t="s">
        <v>320</v>
      </c>
      <c r="K29" s="53"/>
      <c r="L29" s="53"/>
      <c r="M29" s="53" t="s">
        <v>19</v>
      </c>
      <c r="N29" s="53"/>
      <c r="O29" s="53"/>
      <c r="P29" s="53"/>
      <c r="Q29" s="53"/>
      <c r="R29" s="53"/>
      <c r="S29" s="53"/>
      <c r="T29" s="53" t="s">
        <v>24</v>
      </c>
      <c r="U29" s="53"/>
      <c r="V29" s="53"/>
    </row>
    <row r="30" spans="1:22" ht="26.25" thickBot="1">
      <c r="A30" s="37">
        <v>2.8</v>
      </c>
      <c r="B30" s="38" t="s">
        <v>221</v>
      </c>
      <c r="C30" s="39" t="s">
        <v>168</v>
      </c>
      <c r="D30" s="11">
        <v>0.1</v>
      </c>
      <c r="E30" s="11"/>
      <c r="F30" s="11"/>
      <c r="G30" s="11"/>
      <c r="H30" s="11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 t="s">
        <v>19</v>
      </c>
      <c r="U30" s="53"/>
      <c r="V30" s="53"/>
    </row>
    <row r="31" spans="1:22" ht="26.25" thickBot="1">
      <c r="A31" s="37">
        <v>2.9</v>
      </c>
      <c r="B31" s="38" t="s">
        <v>135</v>
      </c>
      <c r="C31" s="39" t="s">
        <v>438</v>
      </c>
      <c r="D31" s="11">
        <v>0.45</v>
      </c>
      <c r="E31" s="11"/>
      <c r="F31" s="11"/>
      <c r="G31" s="11" t="s">
        <v>244</v>
      </c>
      <c r="H31" s="11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6.5" thickBot="1">
      <c r="A32" s="37"/>
      <c r="B32" s="43" t="s">
        <v>217</v>
      </c>
      <c r="C32" s="39"/>
      <c r="D32" s="11">
        <v>50.03</v>
      </c>
      <c r="E32" s="11" t="s">
        <v>253</v>
      </c>
      <c r="F32" s="11" t="s">
        <v>321</v>
      </c>
      <c r="G32" s="11" t="s">
        <v>211</v>
      </c>
      <c r="H32" s="11" t="s">
        <v>255</v>
      </c>
      <c r="I32" s="53" t="s">
        <v>148</v>
      </c>
      <c r="J32" s="53" t="s">
        <v>129</v>
      </c>
      <c r="K32" s="53" t="s">
        <v>232</v>
      </c>
      <c r="L32" s="53" t="s">
        <v>418</v>
      </c>
      <c r="M32" s="53" t="s">
        <v>138</v>
      </c>
      <c r="N32" s="53" t="s">
        <v>186</v>
      </c>
      <c r="O32" s="53" t="s">
        <v>251</v>
      </c>
      <c r="P32" s="53" t="s">
        <v>61</v>
      </c>
      <c r="Q32" s="53" t="s">
        <v>26</v>
      </c>
      <c r="R32" s="53" t="s">
        <v>81</v>
      </c>
      <c r="S32" s="53" t="s">
        <v>305</v>
      </c>
      <c r="T32" s="53" t="s">
        <v>316</v>
      </c>
      <c r="U32" s="53" t="s">
        <v>92</v>
      </c>
      <c r="V32" s="53"/>
    </row>
    <row r="33" spans="1:22" ht="16.5" thickBot="1">
      <c r="A33" s="37" t="s">
        <v>258</v>
      </c>
      <c r="B33" s="38" t="s">
        <v>85</v>
      </c>
      <c r="C33" s="39" t="s">
        <v>21</v>
      </c>
      <c r="D33" s="11"/>
      <c r="E33" s="11"/>
      <c r="F33" s="11"/>
      <c r="G33" s="11"/>
      <c r="H33" s="11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6.5" thickBot="1">
      <c r="A34" s="37" t="s">
        <v>258</v>
      </c>
      <c r="B34" s="38" t="s">
        <v>58</v>
      </c>
      <c r="C34" s="39" t="s">
        <v>212</v>
      </c>
      <c r="D34" s="11"/>
      <c r="E34" s="11"/>
      <c r="F34" s="11"/>
      <c r="G34" s="11"/>
      <c r="H34" s="11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6.5" thickBot="1">
      <c r="A35" s="37" t="s">
        <v>258</v>
      </c>
      <c r="B35" s="38" t="s">
        <v>399</v>
      </c>
      <c r="C35" s="39" t="s">
        <v>106</v>
      </c>
      <c r="D35" s="11"/>
      <c r="E35" s="11"/>
      <c r="F35" s="11"/>
      <c r="G35" s="11"/>
      <c r="H35" s="11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6.5" thickBot="1">
      <c r="A36" s="37" t="s">
        <v>258</v>
      </c>
      <c r="B36" s="38" t="s">
        <v>380</v>
      </c>
      <c r="C36" s="39" t="s">
        <v>402</v>
      </c>
      <c r="D36" s="11">
        <v>4.680000000000001</v>
      </c>
      <c r="E36" s="11"/>
      <c r="F36" s="11"/>
      <c r="G36" s="11" t="s">
        <v>432</v>
      </c>
      <c r="H36" s="11"/>
      <c r="I36" s="53" t="s">
        <v>297</v>
      </c>
      <c r="J36" s="53" t="s">
        <v>363</v>
      </c>
      <c r="K36" s="53"/>
      <c r="L36" s="53" t="s">
        <v>264</v>
      </c>
      <c r="M36" s="53" t="s">
        <v>363</v>
      </c>
      <c r="N36" s="53" t="s">
        <v>30</v>
      </c>
      <c r="O36" s="53"/>
      <c r="P36" s="53"/>
      <c r="Q36" s="53"/>
      <c r="R36" s="53" t="s">
        <v>193</v>
      </c>
      <c r="S36" s="53" t="s">
        <v>281</v>
      </c>
      <c r="T36" s="53"/>
      <c r="U36" s="53"/>
      <c r="V36" s="53"/>
    </row>
    <row r="37" spans="1:22" ht="26.25" thickBot="1">
      <c r="A37" s="37" t="s">
        <v>258</v>
      </c>
      <c r="B37" s="38" t="s">
        <v>97</v>
      </c>
      <c r="C37" s="39" t="s">
        <v>266</v>
      </c>
      <c r="D37" s="11">
        <v>4.079999999999999</v>
      </c>
      <c r="E37" s="11" t="s">
        <v>29</v>
      </c>
      <c r="F37" s="11" t="s">
        <v>90</v>
      </c>
      <c r="G37" s="11"/>
      <c r="H37" s="11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 t="s">
        <v>151</v>
      </c>
      <c r="U37" s="53"/>
      <c r="V37" s="53"/>
    </row>
    <row r="38" spans="1:22" ht="16.5" thickBot="1">
      <c r="A38" s="37" t="s">
        <v>258</v>
      </c>
      <c r="B38" s="38" t="s">
        <v>115</v>
      </c>
      <c r="C38" s="39" t="s">
        <v>219</v>
      </c>
      <c r="D38" s="11">
        <v>0.6</v>
      </c>
      <c r="E38" s="11" t="s">
        <v>19</v>
      </c>
      <c r="F38" s="11"/>
      <c r="G38" s="11" t="s">
        <v>257</v>
      </c>
      <c r="H38" s="11"/>
      <c r="I38" s="53"/>
      <c r="J38" s="53"/>
      <c r="K38" s="53"/>
      <c r="L38" s="53"/>
      <c r="M38" s="53"/>
      <c r="N38" s="53" t="s">
        <v>197</v>
      </c>
      <c r="O38" s="53"/>
      <c r="P38" s="53"/>
      <c r="Q38" s="53"/>
      <c r="R38" s="53"/>
      <c r="S38" s="53"/>
      <c r="T38" s="53" t="s">
        <v>247</v>
      </c>
      <c r="U38" s="53"/>
      <c r="V38" s="53"/>
    </row>
    <row r="39" spans="1:22" ht="16.5" thickBot="1">
      <c r="A39" s="37" t="s">
        <v>258</v>
      </c>
      <c r="B39" s="38" t="s">
        <v>44</v>
      </c>
      <c r="C39" s="39" t="s">
        <v>398</v>
      </c>
      <c r="D39" s="11"/>
      <c r="E39" s="11"/>
      <c r="F39" s="11"/>
      <c r="G39" s="11"/>
      <c r="H39" s="11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5.75" thickBot="1">
      <c r="A40" s="37" t="s">
        <v>258</v>
      </c>
      <c r="B40" s="38" t="s">
        <v>200</v>
      </c>
      <c r="C40" s="39" t="s">
        <v>107</v>
      </c>
      <c r="D40" s="15"/>
      <c r="E40" s="15"/>
      <c r="F40" s="15"/>
      <c r="G40" s="15"/>
      <c r="H40" s="1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5.75" thickBot="1">
      <c r="A41" s="37" t="s">
        <v>258</v>
      </c>
      <c r="B41" s="38" t="s">
        <v>228</v>
      </c>
      <c r="C41" s="39" t="s">
        <v>66</v>
      </c>
      <c r="D41" s="15"/>
      <c r="E41" s="15"/>
      <c r="F41" s="15"/>
      <c r="G41" s="15"/>
      <c r="H41" s="1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5.75" thickBot="1">
      <c r="A42" s="37" t="s">
        <v>258</v>
      </c>
      <c r="B42" s="38" t="s">
        <v>164</v>
      </c>
      <c r="C42" s="39" t="s">
        <v>60</v>
      </c>
      <c r="D42" s="15">
        <v>3.2199999999999998</v>
      </c>
      <c r="E42" s="15" t="s">
        <v>144</v>
      </c>
      <c r="F42" s="15"/>
      <c r="G42" s="15" t="s">
        <v>150</v>
      </c>
      <c r="H42" s="15"/>
      <c r="I42" s="53" t="s">
        <v>317</v>
      </c>
      <c r="J42" s="53" t="s">
        <v>433</v>
      </c>
      <c r="K42" s="53"/>
      <c r="L42" s="53"/>
      <c r="M42" s="53" t="s">
        <v>396</v>
      </c>
      <c r="N42" s="53" t="s">
        <v>133</v>
      </c>
      <c r="O42" s="53"/>
      <c r="P42" s="53"/>
      <c r="Q42" s="53"/>
      <c r="R42" s="53" t="s">
        <v>257</v>
      </c>
      <c r="S42" s="53"/>
      <c r="T42" s="53" t="s">
        <v>100</v>
      </c>
      <c r="U42" s="53" t="s">
        <v>155</v>
      </c>
      <c r="V42" s="53"/>
    </row>
    <row r="43" spans="1:22" ht="15.75" thickBot="1">
      <c r="A43" s="37" t="s">
        <v>258</v>
      </c>
      <c r="B43" s="38" t="s">
        <v>280</v>
      </c>
      <c r="C43" s="39" t="s">
        <v>442</v>
      </c>
      <c r="D43" s="15"/>
      <c r="E43" s="15"/>
      <c r="F43" s="15"/>
      <c r="G43" s="15"/>
      <c r="H43" s="15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5.75" thickBot="1">
      <c r="A44" s="37" t="s">
        <v>258</v>
      </c>
      <c r="B44" s="38" t="s">
        <v>361</v>
      </c>
      <c r="C44" s="39" t="s">
        <v>301</v>
      </c>
      <c r="D44" s="15">
        <v>0.06</v>
      </c>
      <c r="E44" s="15"/>
      <c r="F44" s="15" t="s">
        <v>377</v>
      </c>
      <c r="G44" s="15"/>
      <c r="H44" s="15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 t="s">
        <v>144</v>
      </c>
      <c r="V44" s="53"/>
    </row>
    <row r="45" spans="1:22" ht="26.25" thickBot="1">
      <c r="A45" s="37" t="s">
        <v>258</v>
      </c>
      <c r="B45" s="38" t="s">
        <v>332</v>
      </c>
      <c r="C45" s="39" t="s">
        <v>10</v>
      </c>
      <c r="D45" s="15"/>
      <c r="E45" s="15"/>
      <c r="F45" s="15"/>
      <c r="G45" s="15"/>
      <c r="H45" s="15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26.25" thickBot="1">
      <c r="A46" s="37" t="s">
        <v>258</v>
      </c>
      <c r="B46" s="38" t="s">
        <v>214</v>
      </c>
      <c r="C46" s="39" t="s">
        <v>268</v>
      </c>
      <c r="D46" s="15"/>
      <c r="E46" s="15"/>
      <c r="F46" s="15"/>
      <c r="G46" s="15"/>
      <c r="H46" s="15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5.75" thickBot="1">
      <c r="A47" s="37" t="s">
        <v>258</v>
      </c>
      <c r="B47" s="38" t="s">
        <v>237</v>
      </c>
      <c r="C47" s="39" t="s">
        <v>39</v>
      </c>
      <c r="D47" s="15">
        <v>13.75</v>
      </c>
      <c r="E47" s="15" t="s">
        <v>4</v>
      </c>
      <c r="F47" s="15" t="s">
        <v>363</v>
      </c>
      <c r="G47" s="15" t="s">
        <v>374</v>
      </c>
      <c r="H47" s="15"/>
      <c r="I47" s="53"/>
      <c r="J47" s="53"/>
      <c r="K47" s="53"/>
      <c r="L47" s="53" t="s">
        <v>155</v>
      </c>
      <c r="M47" s="53"/>
      <c r="N47" s="53"/>
      <c r="O47" s="53"/>
      <c r="P47" s="53" t="s">
        <v>36</v>
      </c>
      <c r="Q47" s="53"/>
      <c r="R47" s="53" t="s">
        <v>33</v>
      </c>
      <c r="S47" s="53" t="s">
        <v>304</v>
      </c>
      <c r="T47" s="53" t="s">
        <v>264</v>
      </c>
      <c r="U47" s="53"/>
      <c r="V47" s="53"/>
    </row>
    <row r="48" spans="1:22" ht="15.75" thickBot="1">
      <c r="A48" s="37" t="s">
        <v>258</v>
      </c>
      <c r="B48" s="38" t="s">
        <v>245</v>
      </c>
      <c r="C48" s="39" t="s">
        <v>188</v>
      </c>
      <c r="D48" s="15">
        <v>24.350000000000005</v>
      </c>
      <c r="E48" s="15" t="s">
        <v>196</v>
      </c>
      <c r="F48" s="15"/>
      <c r="G48" s="15"/>
      <c r="H48" s="15" t="s">
        <v>31</v>
      </c>
      <c r="I48" s="53"/>
      <c r="J48" s="53" t="s">
        <v>385</v>
      </c>
      <c r="K48" s="53"/>
      <c r="L48" s="53"/>
      <c r="M48" s="53" t="s">
        <v>90</v>
      </c>
      <c r="N48" s="53"/>
      <c r="O48" s="53"/>
      <c r="P48" s="53"/>
      <c r="Q48" s="53"/>
      <c r="R48" s="53" t="s">
        <v>314</v>
      </c>
      <c r="S48" s="53" t="s">
        <v>350</v>
      </c>
      <c r="T48" s="53"/>
      <c r="U48" s="53"/>
      <c r="V48" s="53"/>
    </row>
    <row r="49" spans="1:22" ht="15.75" thickBot="1">
      <c r="A49" s="37">
        <v>2.1</v>
      </c>
      <c r="B49" s="38" t="s">
        <v>315</v>
      </c>
      <c r="C49" s="39" t="s">
        <v>224</v>
      </c>
      <c r="D49" s="15"/>
      <c r="E49" s="15"/>
      <c r="F49" s="15"/>
      <c r="G49" s="15"/>
      <c r="H49" s="15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8" ht="15.75" thickBot="1">
      <c r="A50" s="37">
        <v>2.11</v>
      </c>
      <c r="B50" s="38" t="s">
        <v>287</v>
      </c>
      <c r="C50" s="39" t="s">
        <v>183</v>
      </c>
      <c r="D50" s="15"/>
      <c r="E50" s="15"/>
      <c r="F50" s="15"/>
      <c r="G50" s="15"/>
      <c r="H50" s="15"/>
    </row>
    <row r="51" spans="1:8" ht="15.75" thickBot="1">
      <c r="A51" s="37">
        <v>2.12</v>
      </c>
      <c r="B51" s="38" t="s">
        <v>110</v>
      </c>
      <c r="C51" s="39" t="s">
        <v>292</v>
      </c>
      <c r="D51" s="15"/>
      <c r="E51" s="15"/>
      <c r="F51" s="15"/>
      <c r="G51" s="15"/>
      <c r="H51" s="15"/>
    </row>
    <row r="52" spans="1:8" ht="19.5" customHeight="1" thickBot="1">
      <c r="A52" s="37">
        <v>2.13</v>
      </c>
      <c r="B52" s="38" t="s">
        <v>263</v>
      </c>
      <c r="C52" s="39" t="s">
        <v>294</v>
      </c>
      <c r="D52" s="15"/>
      <c r="E52" s="15"/>
      <c r="F52" s="15"/>
      <c r="G52" s="15"/>
      <c r="H52" s="15"/>
    </row>
    <row r="53" spans="1:8" ht="15.75" thickBot="1">
      <c r="A53" s="37">
        <v>2.14</v>
      </c>
      <c r="B53" s="38" t="s">
        <v>225</v>
      </c>
      <c r="C53" s="39" t="s">
        <v>132</v>
      </c>
      <c r="D53" s="15"/>
      <c r="E53" s="15"/>
      <c r="F53" s="15"/>
      <c r="G53" s="15"/>
      <c r="H53" s="15"/>
    </row>
    <row r="54" spans="1:8" ht="16.5" customHeight="1" thickBot="1">
      <c r="A54" s="37">
        <v>2.15</v>
      </c>
      <c r="B54" s="38" t="s">
        <v>435</v>
      </c>
      <c r="C54" s="39" t="s">
        <v>78</v>
      </c>
      <c r="D54" s="15"/>
      <c r="E54" s="15"/>
      <c r="F54" s="15"/>
      <c r="G54" s="15"/>
      <c r="H54" s="15"/>
    </row>
    <row r="55" spans="1:8" ht="16.5" customHeight="1" thickBot="1">
      <c r="A55" s="37">
        <v>2.16</v>
      </c>
      <c r="B55" s="38" t="s">
        <v>56</v>
      </c>
      <c r="C55" s="39" t="s">
        <v>99</v>
      </c>
      <c r="D55" s="15"/>
      <c r="E55" s="15"/>
      <c r="F55" s="15"/>
      <c r="G55" s="15"/>
      <c r="H55" s="15"/>
    </row>
    <row r="56" spans="1:8" ht="16.5" customHeight="1" thickBot="1">
      <c r="A56" s="37">
        <v>2.17</v>
      </c>
      <c r="B56" s="38" t="s">
        <v>181</v>
      </c>
      <c r="C56" s="39" t="s">
        <v>288</v>
      </c>
      <c r="D56" s="15"/>
      <c r="E56" s="15"/>
      <c r="F56" s="15"/>
      <c r="G56" s="15"/>
      <c r="H56" s="15"/>
    </row>
    <row r="57" spans="1:8" ht="15.75" thickBot="1">
      <c r="A57" s="37">
        <v>2.18</v>
      </c>
      <c r="B57" s="38" t="s">
        <v>182</v>
      </c>
      <c r="C57" s="50" t="s">
        <v>17</v>
      </c>
      <c r="D57" s="52"/>
      <c r="E57" s="52"/>
      <c r="F57" s="52"/>
      <c r="G57" s="52"/>
      <c r="H57" s="52"/>
    </row>
    <row r="58" spans="1:8" ht="15.75" thickBot="1">
      <c r="A58" s="37">
        <v>2.19</v>
      </c>
      <c r="B58" s="38" t="s">
        <v>178</v>
      </c>
      <c r="C58" s="50" t="s">
        <v>300</v>
      </c>
      <c r="D58" s="52"/>
      <c r="E58" s="52"/>
      <c r="F58" s="52"/>
      <c r="G58" s="52"/>
      <c r="H58" s="52"/>
    </row>
    <row r="59" spans="1:8" ht="15.75" thickBot="1">
      <c r="A59" s="37">
        <v>2.2</v>
      </c>
      <c r="B59" s="38" t="s">
        <v>171</v>
      </c>
      <c r="C59" s="50" t="s">
        <v>54</v>
      </c>
      <c r="D59" s="52"/>
      <c r="E59" s="52"/>
      <c r="F59" s="52"/>
      <c r="G59" s="52"/>
      <c r="H59" s="52"/>
    </row>
    <row r="60" spans="1:8" ht="15.75" thickBot="1">
      <c r="A60" s="37">
        <v>2.21</v>
      </c>
      <c r="B60" s="38" t="s">
        <v>241</v>
      </c>
      <c r="C60" s="50" t="s">
        <v>109</v>
      </c>
      <c r="D60" s="52"/>
      <c r="E60" s="52"/>
      <c r="F60" s="52"/>
      <c r="G60" s="52"/>
      <c r="H60" s="52"/>
    </row>
  </sheetData>
  <sheetProtection/>
  <mergeCells count="9">
    <mergeCell ref="A2:H2"/>
    <mergeCell ref="A1:B1"/>
    <mergeCell ref="A5:A6"/>
    <mergeCell ref="E5:H5"/>
    <mergeCell ref="F4:H4"/>
    <mergeCell ref="A3:H3"/>
    <mergeCell ref="D5:D6"/>
    <mergeCell ref="C5:C6"/>
    <mergeCell ref="B5:B6"/>
  </mergeCells>
  <printOptions/>
  <pageMargins left="0.45" right="0" top="0.5" bottom="0.2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0"/>
  <sheetViews>
    <sheetView showZeros="0" zoomScale="85" zoomScaleNormal="85" zoomScalePageLayoutView="0" workbookViewId="0" topLeftCell="A1">
      <selection activeCell="AA20" sqref="AA20"/>
    </sheetView>
  </sheetViews>
  <sheetFormatPr defaultColWidth="8.8515625" defaultRowHeight="13.5" customHeight="1"/>
  <cols>
    <col min="1" max="1" width="5.421875" style="6" customWidth="1"/>
    <col min="2" max="2" width="43.140625" style="6" customWidth="1"/>
    <col min="3" max="3" width="8.140625" style="5" customWidth="1"/>
    <col min="4" max="4" width="9.8515625" style="6" customWidth="1"/>
    <col min="5" max="8" width="8.7109375" style="6" customWidth="1"/>
    <col min="9" max="22" width="8.7109375" style="0" customWidth="1"/>
  </cols>
  <sheetData>
    <row r="1" spans="1:2" ht="14.25" customHeight="1">
      <c r="A1" s="229" t="s">
        <v>3</v>
      </c>
      <c r="B1" s="229"/>
    </row>
    <row r="2" spans="1:22" ht="18" customHeight="1">
      <c r="A2" s="234" t="s">
        <v>407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5.75">
      <c r="A3" s="234" t="s">
        <v>175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5">
      <c r="A4" s="265" t="s">
        <v>93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ht="21" customHeight="1">
      <c r="A5" s="264" t="s">
        <v>270</v>
      </c>
      <c r="B5" s="230" t="s">
        <v>230</v>
      </c>
      <c r="C5" s="230" t="s">
        <v>226</v>
      </c>
      <c r="D5" s="230" t="s">
        <v>1</v>
      </c>
      <c r="E5" s="266" t="s">
        <v>105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8"/>
    </row>
    <row r="6" spans="1:22" ht="45">
      <c r="A6" s="230"/>
      <c r="B6" s="230"/>
      <c r="C6" s="230"/>
      <c r="D6" s="230"/>
      <c r="E6" s="109" t="s">
        <v>231</v>
      </c>
      <c r="F6" s="109" t="s">
        <v>416</v>
      </c>
      <c r="G6" s="109" t="s">
        <v>65</v>
      </c>
      <c r="H6" s="109" t="s">
        <v>43</v>
      </c>
      <c r="I6" s="109" t="s">
        <v>372</v>
      </c>
      <c r="J6" s="109" t="s">
        <v>72</v>
      </c>
      <c r="K6" s="109" t="s">
        <v>441</v>
      </c>
      <c r="L6" s="109" t="s">
        <v>308</v>
      </c>
      <c r="M6" s="109" t="s">
        <v>25</v>
      </c>
      <c r="N6" s="109" t="s">
        <v>421</v>
      </c>
      <c r="O6" s="109" t="s">
        <v>269</v>
      </c>
      <c r="P6" s="109" t="s">
        <v>331</v>
      </c>
      <c r="Q6" s="109" t="s">
        <v>68</v>
      </c>
      <c r="R6" s="109" t="s">
        <v>340</v>
      </c>
      <c r="S6" s="109" t="s">
        <v>322</v>
      </c>
      <c r="T6" s="109" t="s">
        <v>161</v>
      </c>
      <c r="U6" s="109" t="s">
        <v>117</v>
      </c>
      <c r="V6" s="109" t="s">
        <v>277</v>
      </c>
    </row>
    <row r="7" spans="1:22" s="17" customFormat="1" ht="22.5">
      <c r="A7" s="101" t="s">
        <v>360</v>
      </c>
      <c r="B7" s="101" t="s">
        <v>324</v>
      </c>
      <c r="C7" s="101" t="s">
        <v>293</v>
      </c>
      <c r="D7" s="101" t="s">
        <v>7</v>
      </c>
      <c r="E7" s="1" t="s">
        <v>238</v>
      </c>
      <c r="F7" s="1" t="s">
        <v>209</v>
      </c>
      <c r="G7" s="1" t="s">
        <v>185</v>
      </c>
      <c r="H7" s="1" t="s">
        <v>149</v>
      </c>
      <c r="I7" s="72" t="s">
        <v>125</v>
      </c>
      <c r="J7" s="72" t="s">
        <v>173</v>
      </c>
      <c r="K7" s="72" t="s">
        <v>445</v>
      </c>
      <c r="L7" s="72" t="s">
        <v>278</v>
      </c>
      <c r="M7" s="72" t="s">
        <v>388</v>
      </c>
      <c r="N7" s="72" t="s">
        <v>215</v>
      </c>
      <c r="O7" s="72" t="s">
        <v>386</v>
      </c>
      <c r="P7" s="72" t="s">
        <v>339</v>
      </c>
      <c r="Q7" s="72" t="s">
        <v>446</v>
      </c>
      <c r="R7" s="72" t="s">
        <v>367</v>
      </c>
      <c r="S7" s="72" t="s">
        <v>190</v>
      </c>
      <c r="T7" s="72" t="s">
        <v>423</v>
      </c>
      <c r="U7" s="72" t="s">
        <v>417</v>
      </c>
      <c r="V7" s="72" t="s">
        <v>248</v>
      </c>
    </row>
    <row r="8" spans="1:22" s="91" customFormat="1" ht="14.25">
      <c r="A8" s="102">
        <v>1</v>
      </c>
      <c r="B8" s="103" t="s">
        <v>206</v>
      </c>
      <c r="C8" s="102" t="s">
        <v>204</v>
      </c>
      <c r="D8" s="143">
        <v>876.7199999999999</v>
      </c>
      <c r="E8" s="143">
        <v>29.27</v>
      </c>
      <c r="F8" s="143">
        <v>25.51</v>
      </c>
      <c r="G8" s="143">
        <v>71.81</v>
      </c>
      <c r="H8" s="143">
        <v>6.59</v>
      </c>
      <c r="I8" s="134">
        <v>1</v>
      </c>
      <c r="J8" s="134">
        <v>152.17</v>
      </c>
      <c r="K8" s="134">
        <v>18.77</v>
      </c>
      <c r="L8" s="134">
        <v>38.65</v>
      </c>
      <c r="M8" s="134">
        <v>122.22</v>
      </c>
      <c r="N8" s="134">
        <v>26.52</v>
      </c>
      <c r="O8" s="134">
        <v>4.84</v>
      </c>
      <c r="P8" s="134">
        <v>32.23</v>
      </c>
      <c r="Q8" s="134">
        <v>6.3</v>
      </c>
      <c r="R8" s="134">
        <v>119.16</v>
      </c>
      <c r="S8" s="134">
        <v>165.23</v>
      </c>
      <c r="T8" s="134">
        <v>28.25</v>
      </c>
      <c r="U8" s="134">
        <v>5.38</v>
      </c>
      <c r="V8" s="134">
        <v>22.82</v>
      </c>
    </row>
    <row r="9" spans="1:22" ht="15" hidden="1">
      <c r="A9" s="104"/>
      <c r="B9" s="105" t="s">
        <v>217</v>
      </c>
      <c r="C9" s="104"/>
      <c r="D9" s="144"/>
      <c r="E9" s="144"/>
      <c r="F9" s="144"/>
      <c r="G9" s="144"/>
      <c r="H9" s="144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2" ht="15">
      <c r="A10" s="104" t="s">
        <v>320</v>
      </c>
      <c r="B10" s="106" t="s">
        <v>392</v>
      </c>
      <c r="C10" s="104" t="s">
        <v>364</v>
      </c>
      <c r="D10" s="144">
        <v>35.29</v>
      </c>
      <c r="E10" s="144">
        <v>14.93</v>
      </c>
      <c r="F10" s="144">
        <v>0</v>
      </c>
      <c r="G10" s="144">
        <v>1.1</v>
      </c>
      <c r="H10" s="144">
        <v>0</v>
      </c>
      <c r="I10" s="136">
        <v>0</v>
      </c>
      <c r="J10" s="136">
        <v>0</v>
      </c>
      <c r="K10" s="136">
        <v>3.3</v>
      </c>
      <c r="L10" s="136">
        <v>0.5</v>
      </c>
      <c r="M10" s="136">
        <v>4.16</v>
      </c>
      <c r="N10" s="136">
        <v>2.63</v>
      </c>
      <c r="O10" s="136">
        <v>1.28</v>
      </c>
      <c r="P10" s="136">
        <v>0.71</v>
      </c>
      <c r="Q10" s="136">
        <v>0</v>
      </c>
      <c r="R10" s="136">
        <v>1.8</v>
      </c>
      <c r="S10" s="136">
        <v>2.44</v>
      </c>
      <c r="T10" s="136">
        <v>0</v>
      </c>
      <c r="U10" s="136">
        <v>1.04</v>
      </c>
      <c r="V10" s="136">
        <v>1.4</v>
      </c>
    </row>
    <row r="11" spans="1:22" ht="15">
      <c r="A11" s="104"/>
      <c r="B11" s="105" t="s">
        <v>5</v>
      </c>
      <c r="C11" s="107" t="s">
        <v>22</v>
      </c>
      <c r="D11" s="144">
        <v>25.84</v>
      </c>
      <c r="E11" s="144">
        <v>13.69</v>
      </c>
      <c r="F11" s="144">
        <v>0</v>
      </c>
      <c r="G11" s="144">
        <v>1.1</v>
      </c>
      <c r="H11" s="144">
        <v>0</v>
      </c>
      <c r="I11" s="136">
        <v>0</v>
      </c>
      <c r="J11" s="136">
        <v>0</v>
      </c>
      <c r="K11" s="136">
        <v>3.3</v>
      </c>
      <c r="L11" s="136">
        <v>0</v>
      </c>
      <c r="M11" s="136">
        <v>0.66</v>
      </c>
      <c r="N11" s="136">
        <v>1.83</v>
      </c>
      <c r="O11" s="136">
        <v>1.28</v>
      </c>
      <c r="P11" s="136">
        <v>0.5</v>
      </c>
      <c r="Q11" s="136">
        <v>0</v>
      </c>
      <c r="R11" s="136">
        <v>0</v>
      </c>
      <c r="S11" s="136">
        <v>2.44</v>
      </c>
      <c r="T11" s="136">
        <v>0</v>
      </c>
      <c r="U11" s="136">
        <v>1.04</v>
      </c>
      <c r="V11" s="136">
        <v>0</v>
      </c>
    </row>
    <row r="12" spans="1:23" ht="15">
      <c r="A12" s="104" t="s">
        <v>156</v>
      </c>
      <c r="B12" s="106" t="s">
        <v>312</v>
      </c>
      <c r="C12" s="104" t="s">
        <v>118</v>
      </c>
      <c r="D12" s="144">
        <v>100.35</v>
      </c>
      <c r="E12" s="144">
        <v>10.59</v>
      </c>
      <c r="F12" s="144">
        <v>0.3</v>
      </c>
      <c r="G12" s="144">
        <v>25.14</v>
      </c>
      <c r="H12" s="144">
        <v>0</v>
      </c>
      <c r="I12" s="136">
        <v>0.5</v>
      </c>
      <c r="J12" s="136">
        <v>4.02</v>
      </c>
      <c r="K12" s="136">
        <v>6.38</v>
      </c>
      <c r="L12" s="136">
        <v>0.35</v>
      </c>
      <c r="M12" s="136">
        <v>6.16</v>
      </c>
      <c r="N12" s="136">
        <v>7.95</v>
      </c>
      <c r="O12" s="136">
        <v>1.07</v>
      </c>
      <c r="P12" s="136">
        <v>12.97</v>
      </c>
      <c r="Q12" s="136">
        <v>6.07</v>
      </c>
      <c r="R12" s="136">
        <v>0.94</v>
      </c>
      <c r="S12" s="136">
        <v>7.29</v>
      </c>
      <c r="T12" s="136">
        <v>6.3</v>
      </c>
      <c r="U12" s="136">
        <v>3.72</v>
      </c>
      <c r="V12" s="136">
        <v>0.6</v>
      </c>
      <c r="W12" s="149"/>
    </row>
    <row r="13" spans="1:23" ht="15">
      <c r="A13" s="104" t="s">
        <v>454</v>
      </c>
      <c r="B13" s="106" t="s">
        <v>311</v>
      </c>
      <c r="C13" s="104" t="s">
        <v>393</v>
      </c>
      <c r="D13" s="144">
        <v>180.39</v>
      </c>
      <c r="E13" s="144">
        <v>1.99</v>
      </c>
      <c r="F13" s="144">
        <v>21.46</v>
      </c>
      <c r="G13" s="144">
        <v>0</v>
      </c>
      <c r="H13" s="144">
        <v>0</v>
      </c>
      <c r="I13" s="136">
        <v>0.5</v>
      </c>
      <c r="J13" s="136">
        <v>1.83</v>
      </c>
      <c r="K13" s="136">
        <v>6.69</v>
      </c>
      <c r="L13" s="136">
        <v>34</v>
      </c>
      <c r="M13" s="136">
        <v>9.36</v>
      </c>
      <c r="N13" s="136">
        <v>12.66</v>
      </c>
      <c r="O13" s="136">
        <v>0.15</v>
      </c>
      <c r="P13" s="136">
        <v>12.17</v>
      </c>
      <c r="Q13" s="136">
        <v>0.23</v>
      </c>
      <c r="R13" s="136">
        <v>54.97</v>
      </c>
      <c r="S13" s="136">
        <v>11.26</v>
      </c>
      <c r="T13" s="136">
        <v>12.51</v>
      </c>
      <c r="U13" s="136">
        <v>0.51</v>
      </c>
      <c r="V13" s="136">
        <v>0.1</v>
      </c>
      <c r="W13" s="149"/>
    </row>
    <row r="14" spans="1:24" ht="15">
      <c r="A14" s="104" t="s">
        <v>455</v>
      </c>
      <c r="B14" s="106" t="s">
        <v>136</v>
      </c>
      <c r="C14" s="104" t="s">
        <v>262</v>
      </c>
      <c r="D14" s="144">
        <v>18.26</v>
      </c>
      <c r="E14" s="144">
        <v>0</v>
      </c>
      <c r="F14" s="144">
        <v>0</v>
      </c>
      <c r="G14" s="144">
        <v>5.28</v>
      </c>
      <c r="H14" s="144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1.5</v>
      </c>
      <c r="O14" s="136">
        <v>0</v>
      </c>
      <c r="P14" s="136">
        <v>0</v>
      </c>
      <c r="Q14" s="136">
        <v>0</v>
      </c>
      <c r="R14" s="136">
        <v>11.1</v>
      </c>
      <c r="S14" s="136">
        <v>0</v>
      </c>
      <c r="T14" s="136">
        <v>0</v>
      </c>
      <c r="U14" s="136">
        <v>0</v>
      </c>
      <c r="V14" s="136">
        <v>0.38</v>
      </c>
      <c r="W14" s="149"/>
      <c r="X14" s="149"/>
    </row>
    <row r="15" spans="1:24" ht="15">
      <c r="A15" s="104" t="s">
        <v>383</v>
      </c>
      <c r="B15" s="106" t="s">
        <v>296</v>
      </c>
      <c r="C15" s="104" t="s">
        <v>345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49"/>
      <c r="X15" s="149"/>
    </row>
    <row r="16" spans="1:24" ht="15">
      <c r="A16" s="104" t="s">
        <v>456</v>
      </c>
      <c r="B16" s="106" t="s">
        <v>52</v>
      </c>
      <c r="C16" s="104" t="s">
        <v>390</v>
      </c>
      <c r="D16" s="144">
        <v>535.02</v>
      </c>
      <c r="E16" s="144">
        <v>0.05</v>
      </c>
      <c r="F16" s="144">
        <v>3</v>
      </c>
      <c r="G16" s="144">
        <v>39.57</v>
      </c>
      <c r="H16" s="144">
        <v>6.59</v>
      </c>
      <c r="I16" s="136">
        <v>0</v>
      </c>
      <c r="J16" s="136">
        <v>146.32</v>
      </c>
      <c r="K16" s="136">
        <v>0</v>
      </c>
      <c r="L16" s="136">
        <v>3.8</v>
      </c>
      <c r="M16" s="136">
        <v>101.94</v>
      </c>
      <c r="N16" s="136">
        <v>1.78</v>
      </c>
      <c r="O16" s="136">
        <v>2</v>
      </c>
      <c r="P16" s="136">
        <v>6.15</v>
      </c>
      <c r="Q16" s="136">
        <v>0</v>
      </c>
      <c r="R16" s="136">
        <v>50.05</v>
      </c>
      <c r="S16" s="136">
        <v>144.1</v>
      </c>
      <c r="T16" s="136">
        <v>9.32</v>
      </c>
      <c r="U16" s="136">
        <v>0.01</v>
      </c>
      <c r="V16" s="136">
        <v>20.34</v>
      </c>
      <c r="W16" s="149"/>
      <c r="X16" s="149"/>
    </row>
    <row r="17" spans="1:24" ht="15">
      <c r="A17" s="104"/>
      <c r="B17" s="105" t="s">
        <v>387</v>
      </c>
      <c r="C17" s="107" t="s">
        <v>434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49"/>
      <c r="X17" s="149"/>
    </row>
    <row r="18" spans="1:24" ht="15">
      <c r="A18" s="104" t="s">
        <v>457</v>
      </c>
      <c r="B18" s="106" t="s">
        <v>152</v>
      </c>
      <c r="C18" s="104" t="s">
        <v>259</v>
      </c>
      <c r="D18" s="144">
        <v>7.41</v>
      </c>
      <c r="E18" s="144">
        <v>1.71</v>
      </c>
      <c r="F18" s="144">
        <v>0.75</v>
      </c>
      <c r="G18" s="144">
        <v>0.72</v>
      </c>
      <c r="H18" s="144">
        <v>0</v>
      </c>
      <c r="I18" s="136">
        <v>0</v>
      </c>
      <c r="J18" s="136">
        <v>0</v>
      </c>
      <c r="K18" s="136">
        <v>2.4</v>
      </c>
      <c r="L18" s="136">
        <v>0</v>
      </c>
      <c r="M18" s="136">
        <v>0.6</v>
      </c>
      <c r="N18" s="136">
        <v>0</v>
      </c>
      <c r="O18" s="136">
        <v>0.34</v>
      </c>
      <c r="P18" s="136">
        <v>0.23</v>
      </c>
      <c r="Q18" s="136">
        <v>0</v>
      </c>
      <c r="R18" s="136">
        <v>0.3</v>
      </c>
      <c r="S18" s="136">
        <v>0.14</v>
      </c>
      <c r="T18" s="136">
        <v>0.12</v>
      </c>
      <c r="U18" s="136">
        <v>0.1</v>
      </c>
      <c r="V18" s="136">
        <v>0</v>
      </c>
      <c r="W18" s="149"/>
      <c r="X18" s="149"/>
    </row>
    <row r="19" spans="1:22" ht="15">
      <c r="A19" s="104" t="s">
        <v>375</v>
      </c>
      <c r="B19" s="106" t="s">
        <v>335</v>
      </c>
      <c r="C19" s="104" t="s">
        <v>130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</row>
    <row r="20" spans="1:22" ht="15">
      <c r="A20" s="104" t="s">
        <v>458</v>
      </c>
      <c r="B20" s="106" t="s">
        <v>235</v>
      </c>
      <c r="C20" s="104" t="s">
        <v>415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</row>
    <row r="21" spans="1:22" s="91" customFormat="1" ht="14.25">
      <c r="A21" s="102">
        <v>2</v>
      </c>
      <c r="B21" s="103" t="s">
        <v>70</v>
      </c>
      <c r="C21" s="102" t="s">
        <v>327</v>
      </c>
      <c r="D21" s="143">
        <v>95.29000000000002</v>
      </c>
      <c r="E21" s="143">
        <v>5.05</v>
      </c>
      <c r="F21" s="143">
        <v>3.64</v>
      </c>
      <c r="G21" s="143">
        <v>5.68</v>
      </c>
      <c r="H21" s="143">
        <v>1.03</v>
      </c>
      <c r="I21" s="134">
        <v>0.75</v>
      </c>
      <c r="J21" s="134">
        <v>11.5</v>
      </c>
      <c r="K21" s="134">
        <v>0.68</v>
      </c>
      <c r="L21" s="134">
        <v>3.45</v>
      </c>
      <c r="M21" s="134">
        <v>4.33</v>
      </c>
      <c r="N21" s="134">
        <v>5.29</v>
      </c>
      <c r="O21" s="134">
        <v>0.12</v>
      </c>
      <c r="P21" s="134">
        <v>2.25</v>
      </c>
      <c r="Q21" s="134">
        <v>0.07</v>
      </c>
      <c r="R21" s="134">
        <v>10.29</v>
      </c>
      <c r="S21" s="134">
        <v>29.48</v>
      </c>
      <c r="T21" s="134">
        <v>5.65</v>
      </c>
      <c r="U21" s="134">
        <v>1.93</v>
      </c>
      <c r="V21" s="134">
        <v>4.1</v>
      </c>
    </row>
    <row r="22" spans="1:22" ht="15" hidden="1">
      <c r="A22" s="104"/>
      <c r="B22" s="105" t="s">
        <v>217</v>
      </c>
      <c r="C22" s="104"/>
      <c r="D22" s="144"/>
      <c r="E22" s="144"/>
      <c r="F22" s="144"/>
      <c r="G22" s="144"/>
      <c r="H22" s="144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ht="15">
      <c r="A23" s="104" t="s">
        <v>321</v>
      </c>
      <c r="B23" s="106" t="s">
        <v>13</v>
      </c>
      <c r="C23" s="104" t="s">
        <v>121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</row>
    <row r="24" spans="1:22" ht="15">
      <c r="A24" s="104" t="s">
        <v>157</v>
      </c>
      <c r="B24" s="106" t="s">
        <v>369</v>
      </c>
      <c r="C24" s="104" t="s">
        <v>249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</row>
    <row r="25" spans="1:22" ht="15">
      <c r="A25" s="104" t="s">
        <v>459</v>
      </c>
      <c r="B25" s="106" t="s">
        <v>166</v>
      </c>
      <c r="C25" s="104" t="s">
        <v>184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</row>
    <row r="26" spans="1:22" ht="15">
      <c r="A26" s="104" t="s">
        <v>460</v>
      </c>
      <c r="B26" s="106" t="s">
        <v>207</v>
      </c>
      <c r="C26" s="104" t="s">
        <v>414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</row>
    <row r="27" spans="1:22" ht="15">
      <c r="A27" s="104" t="s">
        <v>461</v>
      </c>
      <c r="B27" s="106" t="s">
        <v>174</v>
      </c>
      <c r="C27" s="104" t="s">
        <v>95</v>
      </c>
      <c r="D27" s="144">
        <v>1.84</v>
      </c>
      <c r="E27" s="144">
        <v>0</v>
      </c>
      <c r="F27" s="144">
        <v>0</v>
      </c>
      <c r="G27" s="144">
        <v>0.04</v>
      </c>
      <c r="H27" s="144">
        <v>0</v>
      </c>
      <c r="I27" s="136">
        <v>0</v>
      </c>
      <c r="J27" s="136">
        <v>1.1</v>
      </c>
      <c r="K27" s="136">
        <v>0</v>
      </c>
      <c r="L27" s="136">
        <v>0</v>
      </c>
      <c r="M27" s="136">
        <v>0.1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0.6</v>
      </c>
      <c r="U27" s="136">
        <v>0</v>
      </c>
      <c r="V27" s="136">
        <v>0</v>
      </c>
    </row>
    <row r="28" spans="1:22" ht="15">
      <c r="A28" s="104" t="s">
        <v>462</v>
      </c>
      <c r="B28" s="106" t="s">
        <v>73</v>
      </c>
      <c r="C28" s="104" t="s">
        <v>309</v>
      </c>
      <c r="D28" s="144">
        <v>0.1</v>
      </c>
      <c r="E28" s="144">
        <v>0</v>
      </c>
      <c r="F28" s="144">
        <v>0</v>
      </c>
      <c r="G28" s="144">
        <v>0</v>
      </c>
      <c r="H28" s="144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0.1</v>
      </c>
      <c r="U28" s="136">
        <v>0</v>
      </c>
      <c r="V28" s="136">
        <v>0</v>
      </c>
    </row>
    <row r="29" spans="1:22" ht="15.75">
      <c r="A29" s="104" t="s">
        <v>463</v>
      </c>
      <c r="B29" s="106" t="s">
        <v>298</v>
      </c>
      <c r="C29" s="104" t="s">
        <v>64</v>
      </c>
      <c r="D29" s="135">
        <v>0.45</v>
      </c>
      <c r="E29" s="135">
        <v>0</v>
      </c>
      <c r="F29" s="135">
        <v>0</v>
      </c>
      <c r="G29" s="135">
        <v>0.45</v>
      </c>
      <c r="H29" s="135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</row>
    <row r="30" spans="1:22" ht="15.75">
      <c r="A30" s="104" t="s">
        <v>464</v>
      </c>
      <c r="B30" s="106" t="s">
        <v>221</v>
      </c>
      <c r="C30" s="104" t="s">
        <v>168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</row>
    <row r="31" spans="1:22" ht="25.5">
      <c r="A31" s="104" t="s">
        <v>465</v>
      </c>
      <c r="B31" s="106" t="s">
        <v>135</v>
      </c>
      <c r="C31" s="104" t="s">
        <v>438</v>
      </c>
      <c r="D31" s="135">
        <v>49.91000000000001</v>
      </c>
      <c r="E31" s="135">
        <v>2.37</v>
      </c>
      <c r="F31" s="135">
        <v>2.1</v>
      </c>
      <c r="G31" s="135">
        <v>4.35</v>
      </c>
      <c r="H31" s="135">
        <v>1</v>
      </c>
      <c r="I31" s="136">
        <v>0.5</v>
      </c>
      <c r="J31" s="136">
        <v>9.1</v>
      </c>
      <c r="K31" s="136">
        <v>0.68</v>
      </c>
      <c r="L31" s="136">
        <v>2.95</v>
      </c>
      <c r="M31" s="136">
        <v>2.73</v>
      </c>
      <c r="N31" s="136">
        <v>4.33</v>
      </c>
      <c r="O31" s="136">
        <v>0.12</v>
      </c>
      <c r="P31" s="136">
        <v>1.69</v>
      </c>
      <c r="Q31" s="136">
        <v>0.07</v>
      </c>
      <c r="R31" s="136">
        <v>4.94</v>
      </c>
      <c r="S31" s="136">
        <v>4.96</v>
      </c>
      <c r="T31" s="136">
        <v>2.81</v>
      </c>
      <c r="U31" s="136">
        <v>1.91</v>
      </c>
      <c r="V31" s="136">
        <v>3.3</v>
      </c>
    </row>
    <row r="32" spans="1:22" ht="15.75">
      <c r="A32" s="104"/>
      <c r="B32" s="105" t="s">
        <v>217</v>
      </c>
      <c r="C32" s="104"/>
      <c r="D32" s="135"/>
      <c r="E32" s="135"/>
      <c r="F32" s="135"/>
      <c r="G32" s="135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ht="15.75">
      <c r="A33" s="104" t="s">
        <v>258</v>
      </c>
      <c r="B33" s="106" t="s">
        <v>85</v>
      </c>
      <c r="C33" s="104" t="s">
        <v>21</v>
      </c>
      <c r="D33" s="135">
        <v>35.56</v>
      </c>
      <c r="E33" s="135">
        <v>1.2</v>
      </c>
      <c r="F33" s="135">
        <v>2</v>
      </c>
      <c r="G33" s="135">
        <v>3.26</v>
      </c>
      <c r="H33" s="135">
        <v>1</v>
      </c>
      <c r="I33" s="136">
        <v>0.3</v>
      </c>
      <c r="J33" s="136">
        <v>3.29</v>
      </c>
      <c r="K33" s="136">
        <v>0.5</v>
      </c>
      <c r="L33" s="136">
        <v>2.5</v>
      </c>
      <c r="M33" s="136">
        <v>2.1</v>
      </c>
      <c r="N33" s="136">
        <v>3.39</v>
      </c>
      <c r="O33" s="136">
        <v>0.07</v>
      </c>
      <c r="P33" s="136">
        <v>0.6</v>
      </c>
      <c r="Q33" s="136">
        <v>0.07</v>
      </c>
      <c r="R33" s="136">
        <v>4.61</v>
      </c>
      <c r="S33" s="136">
        <v>4.17</v>
      </c>
      <c r="T33" s="136">
        <v>2.59</v>
      </c>
      <c r="U33" s="136">
        <v>0.91</v>
      </c>
      <c r="V33" s="136">
        <v>3</v>
      </c>
    </row>
    <row r="34" spans="1:22" ht="15.75">
      <c r="A34" s="104" t="s">
        <v>258</v>
      </c>
      <c r="B34" s="106" t="s">
        <v>58</v>
      </c>
      <c r="C34" s="104" t="s">
        <v>212</v>
      </c>
      <c r="D34" s="135">
        <v>8.56</v>
      </c>
      <c r="E34" s="135">
        <v>1.08</v>
      </c>
      <c r="F34" s="135">
        <v>0</v>
      </c>
      <c r="G34" s="135">
        <v>0</v>
      </c>
      <c r="H34" s="135">
        <v>0</v>
      </c>
      <c r="I34" s="136">
        <v>0.2</v>
      </c>
      <c r="J34" s="136">
        <v>4.08</v>
      </c>
      <c r="K34" s="136">
        <v>0.18</v>
      </c>
      <c r="L34" s="136">
        <v>0.3</v>
      </c>
      <c r="M34" s="136">
        <v>0.3</v>
      </c>
      <c r="N34" s="136">
        <v>0.09</v>
      </c>
      <c r="O34" s="136">
        <v>0.05</v>
      </c>
      <c r="P34" s="136">
        <v>1.09</v>
      </c>
      <c r="Q34" s="136">
        <v>0</v>
      </c>
      <c r="R34" s="136">
        <v>0.12</v>
      </c>
      <c r="S34" s="136">
        <v>0.79</v>
      </c>
      <c r="T34" s="136">
        <v>0.13</v>
      </c>
      <c r="U34" s="136">
        <v>0.15</v>
      </c>
      <c r="V34" s="136">
        <v>0</v>
      </c>
    </row>
    <row r="35" spans="1:22" ht="15.75">
      <c r="A35" s="104" t="s">
        <v>258</v>
      </c>
      <c r="B35" s="106" t="s">
        <v>399</v>
      </c>
      <c r="C35" s="104" t="s">
        <v>106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</row>
    <row r="36" spans="1:22" ht="15.75">
      <c r="A36" s="104" t="s">
        <v>258</v>
      </c>
      <c r="B36" s="106" t="s">
        <v>380</v>
      </c>
      <c r="C36" s="104" t="s">
        <v>402</v>
      </c>
      <c r="D36" s="135">
        <v>0.17</v>
      </c>
      <c r="E36" s="135">
        <v>0.07</v>
      </c>
      <c r="F36" s="135">
        <v>0.1</v>
      </c>
      <c r="G36" s="135">
        <v>0</v>
      </c>
      <c r="H36" s="135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</row>
    <row r="37" spans="1:22" ht="15.75">
      <c r="A37" s="104" t="s">
        <v>258</v>
      </c>
      <c r="B37" s="106" t="s">
        <v>97</v>
      </c>
      <c r="C37" s="104" t="s">
        <v>266</v>
      </c>
      <c r="D37" s="135">
        <v>0.95</v>
      </c>
      <c r="E37" s="135">
        <v>0</v>
      </c>
      <c r="F37" s="135">
        <v>0</v>
      </c>
      <c r="G37" s="135">
        <v>0.6</v>
      </c>
      <c r="H37" s="135">
        <v>0</v>
      </c>
      <c r="I37" s="136">
        <v>0</v>
      </c>
      <c r="J37" s="136">
        <v>0</v>
      </c>
      <c r="K37" s="136">
        <v>0</v>
      </c>
      <c r="L37" s="136">
        <v>0.15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0.2</v>
      </c>
      <c r="S37" s="136">
        <v>0</v>
      </c>
      <c r="T37" s="136">
        <v>0</v>
      </c>
      <c r="U37" s="136">
        <v>0</v>
      </c>
      <c r="V37" s="136">
        <v>0</v>
      </c>
    </row>
    <row r="38" spans="1:22" ht="15.75">
      <c r="A38" s="104" t="s">
        <v>258</v>
      </c>
      <c r="B38" s="106" t="s">
        <v>115</v>
      </c>
      <c r="C38" s="104" t="s">
        <v>219</v>
      </c>
      <c r="D38" s="135">
        <v>1.15</v>
      </c>
      <c r="E38" s="135">
        <v>0</v>
      </c>
      <c r="F38" s="135">
        <v>0</v>
      </c>
      <c r="G38" s="135">
        <v>0</v>
      </c>
      <c r="H38" s="135">
        <v>0</v>
      </c>
      <c r="I38" s="136">
        <v>0</v>
      </c>
      <c r="J38" s="136">
        <v>0.5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0.65</v>
      </c>
      <c r="V38" s="136">
        <v>0</v>
      </c>
    </row>
    <row r="39" spans="1:22" ht="15.75">
      <c r="A39" s="104" t="s">
        <v>258</v>
      </c>
      <c r="B39" s="106" t="s">
        <v>44</v>
      </c>
      <c r="C39" s="104" t="s">
        <v>398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</row>
    <row r="40" spans="1:22" ht="15">
      <c r="A40" s="104" t="s">
        <v>258</v>
      </c>
      <c r="B40" s="106" t="s">
        <v>200</v>
      </c>
      <c r="C40" s="104" t="s">
        <v>107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</row>
    <row r="41" spans="1:22" ht="15">
      <c r="A41" s="104" t="s">
        <v>258</v>
      </c>
      <c r="B41" s="106" t="s">
        <v>228</v>
      </c>
      <c r="C41" s="104" t="s">
        <v>66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</row>
    <row r="42" spans="1:22" ht="15">
      <c r="A42" s="104" t="s">
        <v>258</v>
      </c>
      <c r="B42" s="106" t="s">
        <v>164</v>
      </c>
      <c r="C42" s="104" t="s">
        <v>60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</row>
    <row r="43" spans="1:22" ht="15">
      <c r="A43" s="104" t="s">
        <v>258</v>
      </c>
      <c r="B43" s="106" t="s">
        <v>280</v>
      </c>
      <c r="C43" s="104" t="s">
        <v>442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</row>
    <row r="44" spans="1:22" ht="15" hidden="1">
      <c r="A44" s="104" t="s">
        <v>258</v>
      </c>
      <c r="B44" s="106" t="s">
        <v>361</v>
      </c>
      <c r="C44" s="104" t="s">
        <v>301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</row>
    <row r="45" spans="1:22" ht="15">
      <c r="A45" s="104" t="s">
        <v>258</v>
      </c>
      <c r="B45" s="106" t="s">
        <v>332</v>
      </c>
      <c r="C45" s="104" t="s">
        <v>10</v>
      </c>
      <c r="D45" s="144">
        <v>3.52</v>
      </c>
      <c r="E45" s="144">
        <v>0.02</v>
      </c>
      <c r="F45" s="144">
        <v>0</v>
      </c>
      <c r="G45" s="144">
        <v>0.49</v>
      </c>
      <c r="H45" s="144">
        <v>0</v>
      </c>
      <c r="I45" s="136">
        <v>0</v>
      </c>
      <c r="J45" s="136">
        <v>1.23</v>
      </c>
      <c r="K45" s="136">
        <v>0</v>
      </c>
      <c r="L45" s="136">
        <v>0</v>
      </c>
      <c r="M45" s="136">
        <v>0.33</v>
      </c>
      <c r="N45" s="136">
        <v>0.85</v>
      </c>
      <c r="O45" s="136">
        <v>0</v>
      </c>
      <c r="P45" s="136">
        <v>0</v>
      </c>
      <c r="Q45" s="136">
        <v>0</v>
      </c>
      <c r="R45" s="136">
        <v>0.01</v>
      </c>
      <c r="S45" s="136">
        <v>0</v>
      </c>
      <c r="T45" s="136">
        <v>0.09</v>
      </c>
      <c r="U45" s="136">
        <v>0.2</v>
      </c>
      <c r="V45" s="136">
        <v>0.3</v>
      </c>
    </row>
    <row r="46" spans="1:22" ht="15">
      <c r="A46" s="104" t="s">
        <v>258</v>
      </c>
      <c r="B46" s="106" t="s">
        <v>214</v>
      </c>
      <c r="C46" s="104" t="s">
        <v>268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</row>
    <row r="47" spans="1:22" ht="15">
      <c r="A47" s="104" t="s">
        <v>258</v>
      </c>
      <c r="B47" s="106" t="s">
        <v>237</v>
      </c>
      <c r="C47" s="104" t="s">
        <v>39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</row>
    <row r="48" spans="1:22" ht="15">
      <c r="A48" s="104" t="s">
        <v>258</v>
      </c>
      <c r="B48" s="106" t="s">
        <v>245</v>
      </c>
      <c r="C48" s="104" t="s">
        <v>188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</row>
    <row r="49" spans="1:22" ht="15">
      <c r="A49" s="104" t="s">
        <v>473</v>
      </c>
      <c r="B49" s="106" t="s">
        <v>315</v>
      </c>
      <c r="C49" s="104" t="s">
        <v>224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</row>
    <row r="50" spans="1:22" ht="15">
      <c r="A50" s="104" t="s">
        <v>466</v>
      </c>
      <c r="B50" s="106" t="s">
        <v>287</v>
      </c>
      <c r="C50" s="104" t="s">
        <v>183</v>
      </c>
      <c r="D50" s="144">
        <v>0.06</v>
      </c>
      <c r="E50" s="144">
        <v>0</v>
      </c>
      <c r="F50" s="144">
        <v>0.04</v>
      </c>
      <c r="G50" s="144">
        <v>0</v>
      </c>
      <c r="H50" s="144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0.02</v>
      </c>
      <c r="V50" s="136">
        <v>0</v>
      </c>
    </row>
    <row r="51" spans="1:22" ht="15">
      <c r="A51" s="104" t="s">
        <v>419</v>
      </c>
      <c r="B51" s="106" t="s">
        <v>110</v>
      </c>
      <c r="C51" s="104" t="s">
        <v>292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</row>
    <row r="52" spans="1:24" ht="15">
      <c r="A52" s="104" t="s">
        <v>467</v>
      </c>
      <c r="B52" s="106" t="s">
        <v>263</v>
      </c>
      <c r="C52" s="104" t="s">
        <v>294</v>
      </c>
      <c r="D52" s="144">
        <v>5.93</v>
      </c>
      <c r="E52" s="144">
        <v>0</v>
      </c>
      <c r="F52" s="144">
        <v>0</v>
      </c>
      <c r="G52" s="144">
        <v>0.72</v>
      </c>
      <c r="H52" s="144">
        <v>0</v>
      </c>
      <c r="I52" s="136">
        <v>0.25</v>
      </c>
      <c r="J52" s="136">
        <v>0.5</v>
      </c>
      <c r="K52" s="136">
        <v>0</v>
      </c>
      <c r="L52" s="136">
        <v>0.3</v>
      </c>
      <c r="M52" s="136">
        <v>0.5</v>
      </c>
      <c r="N52" s="136">
        <v>0.86</v>
      </c>
      <c r="O52" s="136">
        <v>0</v>
      </c>
      <c r="P52" s="136">
        <v>0</v>
      </c>
      <c r="Q52" s="136">
        <v>0</v>
      </c>
      <c r="R52" s="136">
        <v>1.22</v>
      </c>
      <c r="S52" s="136">
        <v>0.78</v>
      </c>
      <c r="T52" s="136">
        <v>0</v>
      </c>
      <c r="U52" s="136">
        <v>0</v>
      </c>
      <c r="V52" s="136">
        <v>0.8</v>
      </c>
      <c r="W52" s="149"/>
      <c r="X52" s="149"/>
    </row>
    <row r="53" spans="1:22" ht="15">
      <c r="A53" s="104" t="s">
        <v>198</v>
      </c>
      <c r="B53" s="106" t="s">
        <v>225</v>
      </c>
      <c r="C53" s="104" t="s">
        <v>132</v>
      </c>
      <c r="D53" s="144">
        <v>4.08</v>
      </c>
      <c r="E53" s="144">
        <v>1.59</v>
      </c>
      <c r="F53" s="144">
        <v>1</v>
      </c>
      <c r="G53" s="144">
        <v>0</v>
      </c>
      <c r="H53" s="144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1.49</v>
      </c>
      <c r="U53" s="136">
        <v>0</v>
      </c>
      <c r="V53" s="136">
        <v>0</v>
      </c>
    </row>
    <row r="54" spans="1:22" ht="15">
      <c r="A54" s="104" t="s">
        <v>468</v>
      </c>
      <c r="B54" s="106" t="s">
        <v>435</v>
      </c>
      <c r="C54" s="104" t="s">
        <v>78</v>
      </c>
      <c r="D54" s="144">
        <v>0.56</v>
      </c>
      <c r="E54" s="144">
        <v>0.1</v>
      </c>
      <c r="F54" s="144">
        <v>0</v>
      </c>
      <c r="G54" s="144">
        <v>0.01</v>
      </c>
      <c r="H54" s="144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0.1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0.35</v>
      </c>
      <c r="U54" s="136">
        <v>0</v>
      </c>
      <c r="V54" s="136">
        <v>0</v>
      </c>
    </row>
    <row r="55" spans="1:22" ht="15">
      <c r="A55" s="104" t="s">
        <v>469</v>
      </c>
      <c r="B55" s="106" t="s">
        <v>56</v>
      </c>
      <c r="C55" s="104" t="s">
        <v>99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</row>
    <row r="56" spans="1:22" ht="15">
      <c r="A56" s="104" t="s">
        <v>314</v>
      </c>
      <c r="B56" s="106" t="s">
        <v>181</v>
      </c>
      <c r="C56" s="104" t="s">
        <v>288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</row>
    <row r="57" spans="1:22" ht="15">
      <c r="A57" s="104" t="s">
        <v>470</v>
      </c>
      <c r="B57" s="106" t="s">
        <v>182</v>
      </c>
      <c r="C57" s="104" t="s">
        <v>17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</row>
    <row r="58" spans="1:22" ht="15">
      <c r="A58" s="104" t="s">
        <v>471</v>
      </c>
      <c r="B58" s="106" t="s">
        <v>178</v>
      </c>
      <c r="C58" s="104" t="s">
        <v>300</v>
      </c>
      <c r="D58" s="136">
        <v>8.01</v>
      </c>
      <c r="E58" s="136">
        <v>0.42</v>
      </c>
      <c r="F58" s="136">
        <v>0.5</v>
      </c>
      <c r="G58" s="136">
        <v>0.11</v>
      </c>
      <c r="H58" s="136">
        <v>0</v>
      </c>
      <c r="I58" s="136">
        <v>0</v>
      </c>
      <c r="J58" s="136">
        <v>0</v>
      </c>
      <c r="K58" s="136">
        <v>0</v>
      </c>
      <c r="L58" s="136">
        <v>0.2</v>
      </c>
      <c r="M58" s="136">
        <v>0</v>
      </c>
      <c r="N58" s="136">
        <v>0</v>
      </c>
      <c r="O58" s="136">
        <v>0</v>
      </c>
      <c r="P58" s="136">
        <v>0.56</v>
      </c>
      <c r="Q58" s="136">
        <v>0</v>
      </c>
      <c r="R58" s="136">
        <v>1.96</v>
      </c>
      <c r="S58" s="136">
        <v>3.96</v>
      </c>
      <c r="T58" s="136">
        <v>0.3</v>
      </c>
      <c r="U58" s="136">
        <v>0</v>
      </c>
      <c r="V58" s="136">
        <v>0</v>
      </c>
    </row>
    <row r="59" spans="1:22" ht="15">
      <c r="A59" s="104" t="s">
        <v>474</v>
      </c>
      <c r="B59" s="106" t="s">
        <v>171</v>
      </c>
      <c r="C59" s="104" t="s">
        <v>54</v>
      </c>
      <c r="D59" s="136">
        <v>24.35</v>
      </c>
      <c r="E59" s="136">
        <v>0.57</v>
      </c>
      <c r="F59" s="136">
        <v>0</v>
      </c>
      <c r="G59" s="136">
        <v>0</v>
      </c>
      <c r="H59" s="136">
        <v>0.03</v>
      </c>
      <c r="I59" s="136">
        <v>0</v>
      </c>
      <c r="J59" s="136">
        <v>0.8</v>
      </c>
      <c r="K59" s="136">
        <v>0</v>
      </c>
      <c r="L59" s="136">
        <v>0</v>
      </c>
      <c r="M59" s="136">
        <v>1</v>
      </c>
      <c r="N59" s="136">
        <v>0</v>
      </c>
      <c r="O59" s="136">
        <v>0</v>
      </c>
      <c r="P59" s="136">
        <v>0</v>
      </c>
      <c r="Q59" s="136">
        <v>0</v>
      </c>
      <c r="R59" s="136">
        <v>2.17</v>
      </c>
      <c r="S59" s="136">
        <v>19.78</v>
      </c>
      <c r="T59" s="136">
        <v>0</v>
      </c>
      <c r="U59" s="136">
        <v>0</v>
      </c>
      <c r="V59" s="136">
        <v>0</v>
      </c>
    </row>
    <row r="60" spans="1:22" ht="15">
      <c r="A60" s="104" t="s">
        <v>472</v>
      </c>
      <c r="B60" s="106" t="s">
        <v>241</v>
      </c>
      <c r="C60" s="104" t="s">
        <v>109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</row>
    <row r="61" ht="12.75" customHeight="1"/>
  </sheetData>
  <sheetProtection/>
  <mergeCells count="9">
    <mergeCell ref="A2:V2"/>
    <mergeCell ref="A3:V3"/>
    <mergeCell ref="A4:V4"/>
    <mergeCell ref="A1:B1"/>
    <mergeCell ref="A5:A6"/>
    <mergeCell ref="D5:D6"/>
    <mergeCell ref="C5:C6"/>
    <mergeCell ref="B5:B6"/>
    <mergeCell ref="E5:V5"/>
  </mergeCells>
  <printOptions/>
  <pageMargins left="1.2" right="0.5" top="0.6" bottom="0.6" header="0.3" footer="0.3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4" sqref="A4:V4"/>
    </sheetView>
  </sheetViews>
  <sheetFormatPr defaultColWidth="9.140625" defaultRowHeight="13.5" customHeight="1"/>
  <cols>
    <col min="1" max="1" width="4.57421875" style="6" bestFit="1" customWidth="1"/>
    <col min="2" max="2" width="39.28125" style="6" bestFit="1" customWidth="1"/>
    <col min="3" max="3" width="5.57421875" style="5" bestFit="1" customWidth="1"/>
    <col min="4" max="4" width="13.57421875" style="6" bestFit="1" customWidth="1"/>
    <col min="5" max="22" width="9.00390625" style="6" customWidth="1"/>
    <col min="23" max="16384" width="9.140625" style="6" customWidth="1"/>
  </cols>
  <sheetData>
    <row r="1" spans="1:8" ht="15">
      <c r="A1" s="229" t="s">
        <v>170</v>
      </c>
      <c r="B1" s="229"/>
      <c r="C1" s="21"/>
      <c r="D1" s="22"/>
      <c r="E1" s="22"/>
      <c r="F1" s="22"/>
      <c r="G1" s="22"/>
      <c r="H1" s="22"/>
    </row>
    <row r="2" spans="1:22" ht="15">
      <c r="A2" s="269" t="s">
        <v>203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15">
      <c r="A3" s="269" t="s">
        <v>175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2" ht="15">
      <c r="A4" s="270" t="s">
        <v>89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5">
      <c r="A5" s="271" t="s">
        <v>270</v>
      </c>
      <c r="B5" s="272" t="s">
        <v>230</v>
      </c>
      <c r="C5" s="272" t="s">
        <v>226</v>
      </c>
      <c r="D5" s="272" t="s">
        <v>1</v>
      </c>
      <c r="E5" s="272" t="s">
        <v>105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</row>
    <row r="6" spans="1:22" ht="34.5" customHeight="1">
      <c r="A6" s="272"/>
      <c r="B6" s="272"/>
      <c r="C6" s="272"/>
      <c r="D6" s="272"/>
      <c r="E6" s="8" t="s">
        <v>231</v>
      </c>
      <c r="F6" s="8" t="s">
        <v>416</v>
      </c>
      <c r="G6" s="8" t="s">
        <v>65</v>
      </c>
      <c r="H6" s="8" t="s">
        <v>43</v>
      </c>
      <c r="I6" s="8" t="s">
        <v>372</v>
      </c>
      <c r="J6" s="8" t="s">
        <v>72</v>
      </c>
      <c r="K6" s="8" t="s">
        <v>441</v>
      </c>
      <c r="L6" s="8" t="s">
        <v>308</v>
      </c>
      <c r="M6" s="8" t="s">
        <v>25</v>
      </c>
      <c r="N6" s="8" t="s">
        <v>421</v>
      </c>
      <c r="O6" s="8" t="s">
        <v>269</v>
      </c>
      <c r="P6" s="8" t="s">
        <v>331</v>
      </c>
      <c r="Q6" s="8" t="s">
        <v>68</v>
      </c>
      <c r="R6" s="8" t="s">
        <v>340</v>
      </c>
      <c r="S6" s="8" t="s">
        <v>322</v>
      </c>
      <c r="T6" s="8" t="s">
        <v>161</v>
      </c>
      <c r="U6" s="8" t="s">
        <v>117</v>
      </c>
      <c r="V6" s="8" t="s">
        <v>277</v>
      </c>
    </row>
    <row r="7" spans="1:22" s="14" customFormat="1" ht="11.25">
      <c r="A7" s="1" t="s">
        <v>360</v>
      </c>
      <c r="B7" s="1" t="s">
        <v>324</v>
      </c>
      <c r="C7" s="1" t="s">
        <v>293</v>
      </c>
      <c r="D7" s="1" t="s">
        <v>7</v>
      </c>
      <c r="E7" s="1" t="s">
        <v>238</v>
      </c>
      <c r="F7" s="1" t="s">
        <v>209</v>
      </c>
      <c r="G7" s="1" t="s">
        <v>185</v>
      </c>
      <c r="H7" s="1" t="s">
        <v>149</v>
      </c>
      <c r="I7" s="72" t="s">
        <v>125</v>
      </c>
      <c r="J7" s="72" t="s">
        <v>173</v>
      </c>
      <c r="K7" s="72" t="s">
        <v>445</v>
      </c>
      <c r="L7" s="72" t="s">
        <v>278</v>
      </c>
      <c r="M7" s="72" t="s">
        <v>388</v>
      </c>
      <c r="N7" s="72" t="s">
        <v>215</v>
      </c>
      <c r="O7" s="72" t="s">
        <v>386</v>
      </c>
      <c r="P7" s="72" t="s">
        <v>339</v>
      </c>
      <c r="Q7" s="72" t="s">
        <v>446</v>
      </c>
      <c r="R7" s="72" t="s">
        <v>367</v>
      </c>
      <c r="S7" s="72" t="s">
        <v>190</v>
      </c>
      <c r="T7" s="72" t="s">
        <v>423</v>
      </c>
      <c r="U7" s="72" t="s">
        <v>417</v>
      </c>
      <c r="V7" s="72" t="s">
        <v>248</v>
      </c>
    </row>
    <row r="8" spans="1:22" ht="15">
      <c r="A8" s="102">
        <v>1</v>
      </c>
      <c r="B8" s="103" t="s">
        <v>206</v>
      </c>
      <c r="C8" s="102" t="s">
        <v>204</v>
      </c>
      <c r="D8" s="110"/>
      <c r="E8" s="110"/>
      <c r="F8" s="110"/>
      <c r="G8" s="110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5">
      <c r="A9" s="104"/>
      <c r="B9" s="105" t="s">
        <v>217</v>
      </c>
      <c r="C9" s="104"/>
      <c r="D9" s="110"/>
      <c r="E9" s="110"/>
      <c r="F9" s="110"/>
      <c r="G9" s="110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</row>
    <row r="10" spans="1:22" ht="15">
      <c r="A10" s="104" t="s">
        <v>320</v>
      </c>
      <c r="B10" s="106" t="s">
        <v>392</v>
      </c>
      <c r="C10" s="104" t="s">
        <v>364</v>
      </c>
      <c r="D10" s="110"/>
      <c r="E10" s="110"/>
      <c r="F10" s="110"/>
      <c r="G10" s="110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2" ht="15">
      <c r="A11" s="104"/>
      <c r="B11" s="105" t="s">
        <v>5</v>
      </c>
      <c r="C11" s="107" t="s">
        <v>22</v>
      </c>
      <c r="D11" s="110"/>
      <c r="E11" s="110"/>
      <c r="F11" s="110"/>
      <c r="G11" s="110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">
      <c r="A12" s="104" t="s">
        <v>156</v>
      </c>
      <c r="B12" s="106" t="s">
        <v>312</v>
      </c>
      <c r="C12" s="104" t="s">
        <v>118</v>
      </c>
      <c r="D12" s="110"/>
      <c r="E12" s="110"/>
      <c r="F12" s="110"/>
      <c r="G12" s="110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</row>
    <row r="13" spans="1:22" ht="15">
      <c r="A13" s="104" t="s">
        <v>454</v>
      </c>
      <c r="B13" s="106" t="s">
        <v>311</v>
      </c>
      <c r="C13" s="104" t="s">
        <v>393</v>
      </c>
      <c r="D13" s="145"/>
      <c r="E13" s="145"/>
      <c r="F13" s="145"/>
      <c r="G13" s="145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5">
      <c r="A14" s="104" t="s">
        <v>455</v>
      </c>
      <c r="B14" s="106" t="s">
        <v>136</v>
      </c>
      <c r="C14" s="104" t="s">
        <v>262</v>
      </c>
      <c r="D14" s="145"/>
      <c r="E14" s="145"/>
      <c r="F14" s="145"/>
      <c r="G14" s="145"/>
      <c r="H14" s="145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5">
      <c r="A15" s="104" t="s">
        <v>383</v>
      </c>
      <c r="B15" s="106" t="s">
        <v>296</v>
      </c>
      <c r="C15" s="104" t="s">
        <v>345</v>
      </c>
      <c r="D15" s="145"/>
      <c r="E15" s="145"/>
      <c r="F15" s="145"/>
      <c r="G15" s="145"/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5">
      <c r="A16" s="104" t="s">
        <v>456</v>
      </c>
      <c r="B16" s="106" t="s">
        <v>52</v>
      </c>
      <c r="C16" s="104" t="s">
        <v>390</v>
      </c>
      <c r="D16" s="145"/>
      <c r="E16" s="145"/>
      <c r="F16" s="145"/>
      <c r="G16" s="145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25.5">
      <c r="A17" s="104"/>
      <c r="B17" s="105" t="s">
        <v>447</v>
      </c>
      <c r="C17" s="107" t="s">
        <v>434</v>
      </c>
      <c r="D17" s="145"/>
      <c r="E17" s="145"/>
      <c r="F17" s="145"/>
      <c r="G17" s="145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5">
      <c r="A18" s="104" t="s">
        <v>457</v>
      </c>
      <c r="B18" s="106" t="s">
        <v>152</v>
      </c>
      <c r="C18" s="104" t="s">
        <v>259</v>
      </c>
      <c r="D18" s="145"/>
      <c r="E18" s="145"/>
      <c r="F18" s="145"/>
      <c r="G18" s="145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5">
      <c r="A19" s="104" t="s">
        <v>375</v>
      </c>
      <c r="B19" s="106" t="s">
        <v>335</v>
      </c>
      <c r="C19" s="104" t="s">
        <v>130</v>
      </c>
      <c r="D19" s="145"/>
      <c r="E19" s="145"/>
      <c r="F19" s="145"/>
      <c r="G19" s="145"/>
      <c r="H19" s="14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5">
      <c r="A20" s="104" t="s">
        <v>458</v>
      </c>
      <c r="B20" s="106" t="s">
        <v>235</v>
      </c>
      <c r="C20" s="104" t="s">
        <v>415</v>
      </c>
      <c r="D20" s="145"/>
      <c r="E20" s="145"/>
      <c r="F20" s="145"/>
      <c r="G20" s="145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s="108" customFormat="1" ht="14.25">
      <c r="A21" s="102">
        <v>2</v>
      </c>
      <c r="B21" s="103" t="s">
        <v>70</v>
      </c>
      <c r="C21" s="102" t="s">
        <v>327</v>
      </c>
      <c r="D21" s="147">
        <v>63.48</v>
      </c>
      <c r="E21" s="147">
        <v>2.81</v>
      </c>
      <c r="F21" s="147"/>
      <c r="G21" s="147">
        <v>25.62</v>
      </c>
      <c r="H21" s="147">
        <v>9.76</v>
      </c>
      <c r="I21" s="148">
        <v>2.5</v>
      </c>
      <c r="J21" s="148">
        <v>0.51</v>
      </c>
      <c r="K21" s="148"/>
      <c r="L21" s="148">
        <v>0.2</v>
      </c>
      <c r="M21" s="148">
        <v>0.01</v>
      </c>
      <c r="N21" s="148">
        <v>4.57</v>
      </c>
      <c r="O21" s="148"/>
      <c r="P21" s="148">
        <v>0.75</v>
      </c>
      <c r="Q21" s="148">
        <v>1</v>
      </c>
      <c r="R21" s="148">
        <v>3.7</v>
      </c>
      <c r="S21" s="148">
        <v>5.8</v>
      </c>
      <c r="T21" s="148">
        <v>3.55</v>
      </c>
      <c r="U21" s="148">
        <v>0.64</v>
      </c>
      <c r="V21" s="148">
        <v>2.06</v>
      </c>
    </row>
    <row r="22" spans="1:22" ht="15">
      <c r="A22" s="104"/>
      <c r="B22" s="105" t="s">
        <v>217</v>
      </c>
      <c r="C22" s="104"/>
      <c r="D22" s="145"/>
      <c r="E22" s="145"/>
      <c r="F22" s="145"/>
      <c r="G22" s="145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5">
      <c r="A23" s="104" t="s">
        <v>321</v>
      </c>
      <c r="B23" s="106" t="s">
        <v>13</v>
      </c>
      <c r="C23" s="104" t="s">
        <v>121</v>
      </c>
      <c r="D23" s="145"/>
      <c r="E23" s="145"/>
      <c r="F23" s="145"/>
      <c r="G23" s="145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5">
      <c r="A24" s="104" t="s">
        <v>157</v>
      </c>
      <c r="B24" s="106" t="s">
        <v>369</v>
      </c>
      <c r="C24" s="104" t="s">
        <v>249</v>
      </c>
      <c r="D24" s="145"/>
      <c r="E24" s="145"/>
      <c r="F24" s="145"/>
      <c r="G24" s="145"/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5">
      <c r="A25" s="104" t="s">
        <v>459</v>
      </c>
      <c r="B25" s="106" t="s">
        <v>166</v>
      </c>
      <c r="C25" s="104" t="s">
        <v>184</v>
      </c>
      <c r="D25" s="145">
        <v>0.01</v>
      </c>
      <c r="E25" s="145"/>
      <c r="F25" s="145"/>
      <c r="G25" s="145"/>
      <c r="H25" s="145"/>
      <c r="I25" s="146"/>
      <c r="J25" s="146">
        <v>0.01</v>
      </c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5">
      <c r="A26" s="104" t="s">
        <v>460</v>
      </c>
      <c r="B26" s="106" t="s">
        <v>207</v>
      </c>
      <c r="C26" s="104" t="s">
        <v>414</v>
      </c>
      <c r="D26" s="145"/>
      <c r="E26" s="145"/>
      <c r="F26" s="145"/>
      <c r="G26" s="145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5">
      <c r="A27" s="104" t="s">
        <v>461</v>
      </c>
      <c r="B27" s="106" t="s">
        <v>174</v>
      </c>
      <c r="C27" s="104" t="s">
        <v>95</v>
      </c>
      <c r="D27" s="145">
        <v>4.88</v>
      </c>
      <c r="E27" s="145"/>
      <c r="F27" s="145"/>
      <c r="G27" s="145">
        <v>2.6</v>
      </c>
      <c r="H27" s="145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>
        <v>2.28</v>
      </c>
      <c r="U27" s="146"/>
      <c r="V27" s="146"/>
    </row>
    <row r="28" spans="1:22" ht="15">
      <c r="A28" s="104" t="s">
        <v>462</v>
      </c>
      <c r="B28" s="106" t="s">
        <v>73</v>
      </c>
      <c r="C28" s="104" t="s">
        <v>309</v>
      </c>
      <c r="D28" s="145"/>
      <c r="E28" s="145"/>
      <c r="F28" s="145"/>
      <c r="G28" s="145"/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5">
      <c r="A29" s="104" t="s">
        <v>463</v>
      </c>
      <c r="B29" s="106" t="s">
        <v>298</v>
      </c>
      <c r="C29" s="104" t="s">
        <v>64</v>
      </c>
      <c r="D29" s="145">
        <v>19.84</v>
      </c>
      <c r="E29" s="145"/>
      <c r="F29" s="145"/>
      <c r="G29" s="145">
        <v>19.84</v>
      </c>
      <c r="H29" s="145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5">
      <c r="A30" s="104" t="s">
        <v>464</v>
      </c>
      <c r="B30" s="106" t="s">
        <v>221</v>
      </c>
      <c r="C30" s="104" t="s">
        <v>168</v>
      </c>
      <c r="D30" s="145">
        <v>11.46</v>
      </c>
      <c r="E30" s="145"/>
      <c r="F30" s="145"/>
      <c r="G30" s="145"/>
      <c r="H30" s="145">
        <v>9.46</v>
      </c>
      <c r="I30" s="146"/>
      <c r="J30" s="146"/>
      <c r="K30" s="146"/>
      <c r="L30" s="146"/>
      <c r="M30" s="146"/>
      <c r="N30" s="146"/>
      <c r="O30" s="146"/>
      <c r="P30" s="146">
        <v>0.5</v>
      </c>
      <c r="Q30" s="146"/>
      <c r="R30" s="146">
        <v>1.5</v>
      </c>
      <c r="S30" s="146"/>
      <c r="T30" s="146"/>
      <c r="U30" s="146"/>
      <c r="V30" s="146"/>
    </row>
    <row r="31" spans="1:22" ht="25.5">
      <c r="A31" s="104" t="s">
        <v>465</v>
      </c>
      <c r="B31" s="106" t="s">
        <v>135</v>
      </c>
      <c r="C31" s="104" t="s">
        <v>438</v>
      </c>
      <c r="D31" s="145">
        <v>21.43</v>
      </c>
      <c r="E31" s="145">
        <v>1.71</v>
      </c>
      <c r="F31" s="145"/>
      <c r="G31" s="145">
        <v>2.88</v>
      </c>
      <c r="H31" s="145">
        <v>0.3</v>
      </c>
      <c r="I31" s="146"/>
      <c r="J31" s="146"/>
      <c r="K31" s="146"/>
      <c r="L31" s="146">
        <v>0.2</v>
      </c>
      <c r="M31" s="146"/>
      <c r="N31" s="146">
        <v>4.57</v>
      </c>
      <c r="O31" s="146"/>
      <c r="P31" s="146">
        <v>0.25</v>
      </c>
      <c r="Q31" s="146"/>
      <c r="R31" s="146">
        <v>2</v>
      </c>
      <c r="S31" s="146">
        <v>5.7</v>
      </c>
      <c r="T31" s="146">
        <v>1.25</v>
      </c>
      <c r="U31" s="146">
        <v>0.51</v>
      </c>
      <c r="V31" s="146">
        <v>2.06</v>
      </c>
    </row>
    <row r="32" spans="1:22" ht="15">
      <c r="A32" s="104"/>
      <c r="B32" s="105" t="s">
        <v>217</v>
      </c>
      <c r="C32" s="104"/>
      <c r="D32" s="145"/>
      <c r="E32" s="145"/>
      <c r="F32" s="145"/>
      <c r="G32" s="145"/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5">
      <c r="A33" s="104" t="s">
        <v>258</v>
      </c>
      <c r="B33" s="106" t="s">
        <v>85</v>
      </c>
      <c r="C33" s="104" t="s">
        <v>21</v>
      </c>
      <c r="D33" s="145">
        <v>13.84</v>
      </c>
      <c r="E33" s="145">
        <v>1.61</v>
      </c>
      <c r="F33" s="145"/>
      <c r="G33" s="145">
        <v>2.88</v>
      </c>
      <c r="H33" s="145">
        <v>0.3</v>
      </c>
      <c r="I33" s="146"/>
      <c r="J33" s="146"/>
      <c r="K33" s="146"/>
      <c r="L33" s="146">
        <v>0.2</v>
      </c>
      <c r="M33" s="146"/>
      <c r="N33" s="146">
        <v>2.77</v>
      </c>
      <c r="O33" s="146"/>
      <c r="P33" s="146">
        <v>0.25</v>
      </c>
      <c r="Q33" s="146"/>
      <c r="R33" s="146">
        <v>2</v>
      </c>
      <c r="S33" s="146">
        <v>0.01</v>
      </c>
      <c r="T33" s="146">
        <v>1.25</v>
      </c>
      <c r="U33" s="146">
        <v>0.51</v>
      </c>
      <c r="V33" s="146">
        <v>2.06</v>
      </c>
    </row>
    <row r="34" spans="1:22" ht="15">
      <c r="A34" s="104" t="s">
        <v>258</v>
      </c>
      <c r="B34" s="106" t="s">
        <v>58</v>
      </c>
      <c r="C34" s="104" t="s">
        <v>212</v>
      </c>
      <c r="D34" s="145">
        <v>7.35</v>
      </c>
      <c r="E34" s="145"/>
      <c r="F34" s="145"/>
      <c r="G34" s="145"/>
      <c r="H34" s="145"/>
      <c r="I34" s="146"/>
      <c r="J34" s="146"/>
      <c r="K34" s="146"/>
      <c r="L34" s="146"/>
      <c r="M34" s="146"/>
      <c r="N34" s="146">
        <v>1.8</v>
      </c>
      <c r="O34" s="146"/>
      <c r="P34" s="146"/>
      <c r="Q34" s="146"/>
      <c r="R34" s="146"/>
      <c r="S34" s="146">
        <v>5.55</v>
      </c>
      <c r="T34" s="146"/>
      <c r="U34" s="146"/>
      <c r="V34" s="146"/>
    </row>
    <row r="35" spans="1:22" ht="15">
      <c r="A35" s="104" t="s">
        <v>258</v>
      </c>
      <c r="B35" s="106" t="s">
        <v>399</v>
      </c>
      <c r="C35" s="104" t="s">
        <v>106</v>
      </c>
      <c r="D35" s="145">
        <v>0.1</v>
      </c>
      <c r="E35" s="145">
        <v>0.1</v>
      </c>
      <c r="F35" s="145"/>
      <c r="G35" s="145"/>
      <c r="H35" s="14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5">
      <c r="A36" s="104" t="s">
        <v>258</v>
      </c>
      <c r="B36" s="106" t="s">
        <v>380</v>
      </c>
      <c r="C36" s="104" t="s">
        <v>402</v>
      </c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5">
      <c r="A37" s="104" t="s">
        <v>258</v>
      </c>
      <c r="B37" s="106" t="s">
        <v>97</v>
      </c>
      <c r="C37" s="104" t="s">
        <v>266</v>
      </c>
      <c r="D37" s="145"/>
      <c r="E37" s="145"/>
      <c r="F37" s="145"/>
      <c r="G37" s="145"/>
      <c r="H37" s="145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ht="15">
      <c r="A38" s="104" t="s">
        <v>258</v>
      </c>
      <c r="B38" s="106" t="s">
        <v>115</v>
      </c>
      <c r="C38" s="104" t="s">
        <v>219</v>
      </c>
      <c r="D38" s="145"/>
      <c r="E38" s="145"/>
      <c r="F38" s="145"/>
      <c r="G38" s="145"/>
      <c r="H38" s="145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</row>
    <row r="39" spans="1:22" ht="15">
      <c r="A39" s="104" t="s">
        <v>258</v>
      </c>
      <c r="B39" s="106" t="s">
        <v>44</v>
      </c>
      <c r="C39" s="104" t="s">
        <v>398</v>
      </c>
      <c r="D39" s="145"/>
      <c r="E39" s="145"/>
      <c r="F39" s="145"/>
      <c r="G39" s="145"/>
      <c r="H39" s="145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</row>
    <row r="40" spans="1:22" ht="15">
      <c r="A40" s="104" t="s">
        <v>258</v>
      </c>
      <c r="B40" s="106" t="s">
        <v>200</v>
      </c>
      <c r="C40" s="104" t="s">
        <v>107</v>
      </c>
      <c r="D40" s="145"/>
      <c r="E40" s="145"/>
      <c r="F40" s="145"/>
      <c r="G40" s="145"/>
      <c r="H40" s="145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</row>
    <row r="41" spans="1:22" ht="15">
      <c r="A41" s="104" t="s">
        <v>258</v>
      </c>
      <c r="B41" s="106" t="s">
        <v>228</v>
      </c>
      <c r="C41" s="104" t="s">
        <v>66</v>
      </c>
      <c r="D41" s="145"/>
      <c r="E41" s="145"/>
      <c r="F41" s="145"/>
      <c r="G41" s="145"/>
      <c r="H41" s="145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</row>
    <row r="42" spans="1:22" ht="15">
      <c r="A42" s="104" t="s">
        <v>258</v>
      </c>
      <c r="B42" s="106" t="s">
        <v>164</v>
      </c>
      <c r="C42" s="104" t="s">
        <v>60</v>
      </c>
      <c r="D42" s="145"/>
      <c r="E42" s="145"/>
      <c r="F42" s="145"/>
      <c r="G42" s="145"/>
      <c r="H42" s="145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1:22" ht="15">
      <c r="A43" s="104" t="s">
        <v>258</v>
      </c>
      <c r="B43" s="106" t="s">
        <v>280</v>
      </c>
      <c r="C43" s="104" t="s">
        <v>442</v>
      </c>
      <c r="D43" s="145"/>
      <c r="E43" s="145"/>
      <c r="F43" s="145"/>
      <c r="G43" s="145"/>
      <c r="H43" s="145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1:22" ht="15">
      <c r="A44" s="104" t="s">
        <v>258</v>
      </c>
      <c r="B44" s="106" t="s">
        <v>361</v>
      </c>
      <c r="C44" s="104" t="s">
        <v>301</v>
      </c>
      <c r="D44" s="145"/>
      <c r="E44" s="145"/>
      <c r="F44" s="145"/>
      <c r="G44" s="145"/>
      <c r="H44" s="14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</row>
    <row r="45" spans="1:22" ht="25.5">
      <c r="A45" s="104" t="s">
        <v>258</v>
      </c>
      <c r="B45" s="106" t="s">
        <v>332</v>
      </c>
      <c r="C45" s="104" t="s">
        <v>10</v>
      </c>
      <c r="D45" s="145"/>
      <c r="E45" s="145"/>
      <c r="F45" s="145"/>
      <c r="G45" s="145"/>
      <c r="H45" s="145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ht="15">
      <c r="A46" s="104" t="s">
        <v>258</v>
      </c>
      <c r="B46" s="106" t="s">
        <v>214</v>
      </c>
      <c r="C46" s="104" t="s">
        <v>268</v>
      </c>
      <c r="D46" s="145"/>
      <c r="E46" s="145"/>
      <c r="F46" s="145"/>
      <c r="G46" s="145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1:22" ht="15">
      <c r="A47" s="104" t="s">
        <v>258</v>
      </c>
      <c r="B47" s="106" t="s">
        <v>237</v>
      </c>
      <c r="C47" s="104" t="s">
        <v>39</v>
      </c>
      <c r="D47" s="145"/>
      <c r="E47" s="145"/>
      <c r="F47" s="145"/>
      <c r="G47" s="145"/>
      <c r="H47" s="14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1:22" ht="15">
      <c r="A48" s="104" t="s">
        <v>258</v>
      </c>
      <c r="B48" s="106" t="s">
        <v>245</v>
      </c>
      <c r="C48" s="104" t="s">
        <v>188</v>
      </c>
      <c r="D48" s="145">
        <v>0.14</v>
      </c>
      <c r="E48" s="145"/>
      <c r="F48" s="145"/>
      <c r="G48" s="145"/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>
        <v>0.14</v>
      </c>
      <c r="T48" s="146"/>
      <c r="U48" s="146"/>
      <c r="V48" s="146"/>
    </row>
    <row r="49" spans="1:22" ht="15">
      <c r="A49" s="104" t="s">
        <v>473</v>
      </c>
      <c r="B49" s="106" t="s">
        <v>315</v>
      </c>
      <c r="C49" s="104" t="s">
        <v>224</v>
      </c>
      <c r="D49" s="145"/>
      <c r="E49" s="145"/>
      <c r="F49" s="145"/>
      <c r="G49" s="145"/>
      <c r="H49" s="145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</row>
    <row r="50" spans="1:22" ht="15">
      <c r="A50" s="104" t="s">
        <v>466</v>
      </c>
      <c r="B50" s="106" t="s">
        <v>287</v>
      </c>
      <c r="C50" s="104" t="s">
        <v>183</v>
      </c>
      <c r="D50" s="145"/>
      <c r="E50" s="145"/>
      <c r="F50" s="145"/>
      <c r="G50" s="145"/>
      <c r="H50" s="145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1:22" ht="15">
      <c r="A51" s="104" t="s">
        <v>419</v>
      </c>
      <c r="B51" s="106" t="s">
        <v>110</v>
      </c>
      <c r="C51" s="104" t="s">
        <v>292</v>
      </c>
      <c r="D51" s="145"/>
      <c r="E51" s="145"/>
      <c r="F51" s="145"/>
      <c r="G51" s="145"/>
      <c r="H51" s="145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</row>
    <row r="52" spans="1:22" ht="15">
      <c r="A52" s="104" t="s">
        <v>467</v>
      </c>
      <c r="B52" s="106" t="s">
        <v>263</v>
      </c>
      <c r="C52" s="104" t="s">
        <v>294</v>
      </c>
      <c r="D52" s="145">
        <v>4.74</v>
      </c>
      <c r="E52" s="145"/>
      <c r="F52" s="145"/>
      <c r="G52" s="145">
        <v>0.3</v>
      </c>
      <c r="H52" s="145"/>
      <c r="I52" s="146">
        <v>2.5</v>
      </c>
      <c r="J52" s="146">
        <v>0.5</v>
      </c>
      <c r="K52" s="146"/>
      <c r="L52" s="146"/>
      <c r="M52" s="146">
        <v>0.01</v>
      </c>
      <c r="N52" s="146"/>
      <c r="O52" s="146"/>
      <c r="P52" s="146"/>
      <c r="Q52" s="146">
        <v>1</v>
      </c>
      <c r="R52" s="146">
        <v>0.2</v>
      </c>
      <c r="S52" s="146">
        <v>0.1</v>
      </c>
      <c r="T52" s="146"/>
      <c r="U52" s="146">
        <v>0.13</v>
      </c>
      <c r="V52" s="146"/>
    </row>
    <row r="53" spans="1:22" ht="15">
      <c r="A53" s="104" t="s">
        <v>198</v>
      </c>
      <c r="B53" s="106" t="s">
        <v>225</v>
      </c>
      <c r="C53" s="104" t="s">
        <v>132</v>
      </c>
      <c r="D53" s="145">
        <v>1.12</v>
      </c>
      <c r="E53" s="145">
        <v>1.1</v>
      </c>
      <c r="F53" s="145"/>
      <c r="G53" s="145"/>
      <c r="H53" s="145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>
        <v>0.02</v>
      </c>
      <c r="U53" s="146"/>
      <c r="V53" s="146"/>
    </row>
    <row r="54" spans="1:22" ht="15">
      <c r="A54" s="104" t="s">
        <v>468</v>
      </c>
      <c r="B54" s="106" t="s">
        <v>435</v>
      </c>
      <c r="C54" s="104" t="s">
        <v>78</v>
      </c>
      <c r="D54" s="145"/>
      <c r="E54" s="145"/>
      <c r="F54" s="145"/>
      <c r="G54" s="145"/>
      <c r="H54" s="145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1:22" ht="15">
      <c r="A55" s="104" t="s">
        <v>469</v>
      </c>
      <c r="B55" s="106" t="s">
        <v>56</v>
      </c>
      <c r="C55" s="104" t="s">
        <v>99</v>
      </c>
      <c r="D55" s="145"/>
      <c r="E55" s="145"/>
      <c r="F55" s="145"/>
      <c r="G55" s="145"/>
      <c r="H55" s="145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</row>
    <row r="56" spans="1:22" ht="15">
      <c r="A56" s="104" t="s">
        <v>314</v>
      </c>
      <c r="B56" s="106" t="s">
        <v>181</v>
      </c>
      <c r="C56" s="104" t="s">
        <v>288</v>
      </c>
      <c r="D56" s="145"/>
      <c r="E56" s="145"/>
      <c r="F56" s="145"/>
      <c r="G56" s="145"/>
      <c r="H56" s="145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</row>
    <row r="57" spans="1:22" ht="15">
      <c r="A57" s="104" t="s">
        <v>470</v>
      </c>
      <c r="B57" s="106" t="s">
        <v>182</v>
      </c>
      <c r="C57" s="104" t="s">
        <v>17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ht="15">
      <c r="A58" s="104" t="s">
        <v>471</v>
      </c>
      <c r="B58" s="106" t="s">
        <v>178</v>
      </c>
      <c r="C58" s="104" t="s">
        <v>300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</row>
    <row r="59" spans="1:22" ht="15">
      <c r="A59" s="104" t="s">
        <v>474</v>
      </c>
      <c r="B59" s="106" t="s">
        <v>171</v>
      </c>
      <c r="C59" s="104" t="s">
        <v>54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</row>
    <row r="60" spans="1:22" ht="15">
      <c r="A60" s="104" t="s">
        <v>472</v>
      </c>
      <c r="B60" s="106" t="s">
        <v>241</v>
      </c>
      <c r="C60" s="104" t="s">
        <v>109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</row>
  </sheetData>
  <sheetProtection/>
  <mergeCells count="9">
    <mergeCell ref="A3:V3"/>
    <mergeCell ref="A2:V2"/>
    <mergeCell ref="A4:V4"/>
    <mergeCell ref="A5:A6"/>
    <mergeCell ref="A1:B1"/>
    <mergeCell ref="D5:D6"/>
    <mergeCell ref="C5:C6"/>
    <mergeCell ref="B5:B6"/>
    <mergeCell ref="E5:V5"/>
  </mergeCells>
  <printOptions/>
  <pageMargins left="1.2" right="0.5" top="0.6" bottom="0.6" header="0.3" footer="0.3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E58" sqref="E58"/>
    </sheetView>
  </sheetViews>
  <sheetFormatPr defaultColWidth="9.140625" defaultRowHeight="13.5" customHeight="1"/>
  <cols>
    <col min="1" max="1" width="4.8515625" style="6" customWidth="1"/>
    <col min="2" max="2" width="34.00390625" style="6" customWidth="1"/>
    <col min="3" max="3" width="7.7109375" style="5" customWidth="1"/>
    <col min="4" max="4" width="11.57421875" style="6" customWidth="1"/>
    <col min="5" max="22" width="10.7109375" style="6" customWidth="1"/>
    <col min="23" max="16384" width="9.140625" style="6" customWidth="1"/>
  </cols>
  <sheetData>
    <row r="1" spans="1:8" ht="15">
      <c r="A1" s="229" t="s">
        <v>170</v>
      </c>
      <c r="B1" s="229"/>
      <c r="C1" s="21"/>
      <c r="D1" s="22"/>
      <c r="E1" s="22"/>
      <c r="F1" s="22"/>
      <c r="G1" s="22"/>
      <c r="H1" s="22"/>
    </row>
    <row r="2" spans="1:8" ht="15">
      <c r="A2" s="269" t="s">
        <v>325</v>
      </c>
      <c r="B2" s="269"/>
      <c r="C2" s="269"/>
      <c r="D2" s="269"/>
      <c r="E2" s="269"/>
      <c r="F2" s="269"/>
      <c r="G2" s="269"/>
      <c r="H2" s="269"/>
    </row>
    <row r="3" spans="1:8" ht="15">
      <c r="A3" s="269" t="s">
        <v>175</v>
      </c>
      <c r="B3" s="269"/>
      <c r="C3" s="269"/>
      <c r="D3" s="269"/>
      <c r="E3" s="269"/>
      <c r="F3" s="269"/>
      <c r="G3" s="269"/>
      <c r="H3" s="269"/>
    </row>
    <row r="4" spans="1:8" ht="15">
      <c r="A4" s="36" t="s">
        <v>89</v>
      </c>
      <c r="F4" s="275"/>
      <c r="G4" s="275"/>
      <c r="H4" s="275"/>
    </row>
    <row r="5" spans="1:22" ht="20.25" customHeight="1">
      <c r="A5" s="273" t="s">
        <v>270</v>
      </c>
      <c r="B5" s="277" t="s">
        <v>230</v>
      </c>
      <c r="C5" s="277" t="s">
        <v>226</v>
      </c>
      <c r="D5" s="277" t="s">
        <v>1</v>
      </c>
      <c r="E5" s="276" t="s">
        <v>105</v>
      </c>
      <c r="F5" s="276"/>
      <c r="G5" s="276"/>
      <c r="H5" s="27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>
      <c r="A6" s="274"/>
      <c r="B6" s="274"/>
      <c r="C6" s="274"/>
      <c r="D6" s="274"/>
      <c r="E6" s="73" t="s">
        <v>231</v>
      </c>
      <c r="F6" s="73" t="s">
        <v>416</v>
      </c>
      <c r="G6" s="73" t="s">
        <v>65</v>
      </c>
      <c r="H6" s="73" t="s">
        <v>43</v>
      </c>
      <c r="I6" s="8" t="s">
        <v>372</v>
      </c>
      <c r="J6" s="8" t="s">
        <v>72</v>
      </c>
      <c r="K6" s="8" t="s">
        <v>441</v>
      </c>
      <c r="L6" s="8" t="s">
        <v>308</v>
      </c>
      <c r="M6" s="8" t="s">
        <v>25</v>
      </c>
      <c r="N6" s="8" t="s">
        <v>421</v>
      </c>
      <c r="O6" s="8" t="s">
        <v>269</v>
      </c>
      <c r="P6" s="8" t="s">
        <v>331</v>
      </c>
      <c r="Q6" s="8" t="s">
        <v>68</v>
      </c>
      <c r="R6" s="8" t="s">
        <v>340</v>
      </c>
      <c r="S6" s="8" t="s">
        <v>322</v>
      </c>
      <c r="T6" s="8" t="s">
        <v>161</v>
      </c>
      <c r="U6" s="8" t="s">
        <v>117</v>
      </c>
      <c r="V6" s="8" t="s">
        <v>277</v>
      </c>
    </row>
    <row r="7" spans="1:22" s="14" customFormat="1" ht="14.25" customHeight="1" thickBot="1">
      <c r="A7" s="20" t="s">
        <v>360</v>
      </c>
      <c r="B7" s="20" t="s">
        <v>324</v>
      </c>
      <c r="C7" s="20" t="s">
        <v>293</v>
      </c>
      <c r="D7" s="20" t="s">
        <v>7</v>
      </c>
      <c r="E7" s="20" t="s">
        <v>238</v>
      </c>
      <c r="F7" s="20" t="s">
        <v>209</v>
      </c>
      <c r="G7" s="20" t="s">
        <v>185</v>
      </c>
      <c r="H7" s="20" t="s">
        <v>149</v>
      </c>
      <c r="I7" s="72" t="s">
        <v>125</v>
      </c>
      <c r="J7" s="72" t="s">
        <v>173</v>
      </c>
      <c r="K7" s="72" t="s">
        <v>445</v>
      </c>
      <c r="L7" s="72" t="s">
        <v>278</v>
      </c>
      <c r="M7" s="72" t="s">
        <v>388</v>
      </c>
      <c r="N7" s="72" t="s">
        <v>215</v>
      </c>
      <c r="O7" s="72" t="s">
        <v>386</v>
      </c>
      <c r="P7" s="72" t="s">
        <v>339</v>
      </c>
      <c r="Q7" s="72" t="s">
        <v>446</v>
      </c>
      <c r="R7" s="72" t="s">
        <v>367</v>
      </c>
      <c r="S7" s="72" t="s">
        <v>190</v>
      </c>
      <c r="T7" s="72" t="s">
        <v>423</v>
      </c>
      <c r="U7" s="72" t="s">
        <v>417</v>
      </c>
      <c r="V7" s="72" t="s">
        <v>248</v>
      </c>
    </row>
    <row r="8" spans="1:22" ht="18" customHeight="1" thickBot="1">
      <c r="A8" s="40">
        <v>1</v>
      </c>
      <c r="B8" s="41" t="s">
        <v>206</v>
      </c>
      <c r="C8" s="42" t="s">
        <v>204</v>
      </c>
      <c r="D8" s="19"/>
      <c r="E8" s="19"/>
      <c r="F8" s="19"/>
      <c r="G8" s="19"/>
      <c r="H8" s="19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8" customHeight="1" thickBot="1">
      <c r="A9" s="37"/>
      <c r="B9" s="43" t="s">
        <v>217</v>
      </c>
      <c r="C9" s="39"/>
      <c r="D9" s="19"/>
      <c r="E9" s="19"/>
      <c r="F9" s="19"/>
      <c r="G9" s="19"/>
      <c r="H9" s="1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18.75" customHeight="1" thickBot="1">
      <c r="A10" s="37">
        <v>1.1</v>
      </c>
      <c r="B10" s="38" t="s">
        <v>392</v>
      </c>
      <c r="C10" s="39" t="s">
        <v>364</v>
      </c>
      <c r="D10" s="19"/>
      <c r="E10" s="19"/>
      <c r="F10" s="19"/>
      <c r="G10" s="19"/>
      <c r="H10" s="1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8.75" customHeight="1" thickBot="1">
      <c r="A11" s="37"/>
      <c r="B11" s="43" t="s">
        <v>5</v>
      </c>
      <c r="C11" s="44" t="s">
        <v>22</v>
      </c>
      <c r="D11" s="19"/>
      <c r="E11" s="19"/>
      <c r="F11" s="19"/>
      <c r="G11" s="19"/>
      <c r="H11" s="1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18.75" customHeight="1" thickBot="1">
      <c r="A12" s="37">
        <v>1.2</v>
      </c>
      <c r="B12" s="38" t="s">
        <v>312</v>
      </c>
      <c r="C12" s="39" t="s">
        <v>118</v>
      </c>
      <c r="D12" s="19"/>
      <c r="E12" s="19"/>
      <c r="F12" s="19"/>
      <c r="G12" s="19"/>
      <c r="H12" s="1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18.75" customHeight="1" thickBot="1">
      <c r="A13" s="37">
        <v>1.3</v>
      </c>
      <c r="B13" s="38" t="s">
        <v>311</v>
      </c>
      <c r="C13" s="39" t="s">
        <v>393</v>
      </c>
      <c r="D13" s="19"/>
      <c r="E13" s="19"/>
      <c r="F13" s="19"/>
      <c r="G13" s="19"/>
      <c r="H13" s="1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8.75" customHeight="1" thickBot="1">
      <c r="A14" s="37">
        <v>1.4</v>
      </c>
      <c r="B14" s="38" t="s">
        <v>136</v>
      </c>
      <c r="C14" s="39" t="s">
        <v>262</v>
      </c>
      <c r="D14" s="19"/>
      <c r="E14" s="19"/>
      <c r="F14" s="19"/>
      <c r="G14" s="19"/>
      <c r="H14" s="1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8.75" customHeight="1" thickBot="1">
      <c r="A15" s="37">
        <v>1.5</v>
      </c>
      <c r="B15" s="38" t="s">
        <v>296</v>
      </c>
      <c r="C15" s="39" t="s">
        <v>345</v>
      </c>
      <c r="D15" s="19"/>
      <c r="E15" s="19"/>
      <c r="F15" s="19"/>
      <c r="G15" s="19"/>
      <c r="H15" s="19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8.75" customHeight="1" thickBot="1">
      <c r="A16" s="37">
        <v>1.6</v>
      </c>
      <c r="B16" s="38" t="s">
        <v>52</v>
      </c>
      <c r="C16" s="39" t="s">
        <v>390</v>
      </c>
      <c r="D16" s="19"/>
      <c r="E16" s="19"/>
      <c r="F16" s="19"/>
      <c r="G16" s="19"/>
      <c r="H16" s="1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8.75" customHeight="1" thickBot="1">
      <c r="A17" s="37"/>
      <c r="B17" s="43" t="s">
        <v>447</v>
      </c>
      <c r="C17" s="44" t="s">
        <v>434</v>
      </c>
      <c r="D17" s="19"/>
      <c r="E17" s="19"/>
      <c r="F17" s="19"/>
      <c r="G17" s="19"/>
      <c r="H17" s="19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8.75" customHeight="1" thickBot="1">
      <c r="A18" s="37">
        <v>1.7</v>
      </c>
      <c r="B18" s="38" t="s">
        <v>152</v>
      </c>
      <c r="C18" s="39" t="s">
        <v>259</v>
      </c>
      <c r="D18" s="19"/>
      <c r="E18" s="19"/>
      <c r="F18" s="19"/>
      <c r="G18" s="19"/>
      <c r="H18" s="19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7.25" customHeight="1" thickBot="1">
      <c r="A19" s="37">
        <v>1.8</v>
      </c>
      <c r="B19" s="38" t="s">
        <v>335</v>
      </c>
      <c r="C19" s="39" t="s">
        <v>130</v>
      </c>
      <c r="D19" s="19"/>
      <c r="E19" s="19"/>
      <c r="F19" s="19"/>
      <c r="G19" s="19"/>
      <c r="H19" s="1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7.25" customHeight="1" thickBot="1">
      <c r="A20" s="37">
        <v>1.9</v>
      </c>
      <c r="B20" s="38" t="s">
        <v>235</v>
      </c>
      <c r="C20" s="39" t="s">
        <v>415</v>
      </c>
      <c r="D20" s="19"/>
      <c r="E20" s="19"/>
      <c r="F20" s="19"/>
      <c r="G20" s="19"/>
      <c r="H20" s="19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7.25" customHeight="1" thickBot="1">
      <c r="A21" s="45">
        <v>2</v>
      </c>
      <c r="B21" s="46" t="s">
        <v>70</v>
      </c>
      <c r="C21" s="47" t="s">
        <v>327</v>
      </c>
      <c r="D21" s="19"/>
      <c r="E21" s="19"/>
      <c r="F21" s="19"/>
      <c r="G21" s="19"/>
      <c r="H21" s="19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7.25" customHeight="1" thickBot="1">
      <c r="A22" s="37"/>
      <c r="B22" s="43" t="s">
        <v>217</v>
      </c>
      <c r="C22" s="39"/>
      <c r="D22" s="19"/>
      <c r="E22" s="19"/>
      <c r="F22" s="19"/>
      <c r="G22" s="19"/>
      <c r="H22" s="19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17.25" customHeight="1" thickBot="1">
      <c r="A23" s="37">
        <v>2.1</v>
      </c>
      <c r="B23" s="38" t="s">
        <v>13</v>
      </c>
      <c r="C23" s="39" t="s">
        <v>121</v>
      </c>
      <c r="D23" s="19"/>
      <c r="E23" s="19"/>
      <c r="F23" s="19"/>
      <c r="G23" s="19"/>
      <c r="H23" s="19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7.25" customHeight="1" thickBot="1">
      <c r="A24" s="37">
        <v>2.2</v>
      </c>
      <c r="B24" s="38" t="s">
        <v>369</v>
      </c>
      <c r="C24" s="39" t="s">
        <v>249</v>
      </c>
      <c r="D24" s="19"/>
      <c r="E24" s="19"/>
      <c r="F24" s="19"/>
      <c r="G24" s="19"/>
      <c r="H24" s="1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7.25" customHeight="1" thickBot="1">
      <c r="A25" s="37">
        <v>2.3</v>
      </c>
      <c r="B25" s="38" t="s">
        <v>166</v>
      </c>
      <c r="C25" s="39" t="s">
        <v>184</v>
      </c>
      <c r="D25" s="19"/>
      <c r="E25" s="19"/>
      <c r="F25" s="19"/>
      <c r="G25" s="19"/>
      <c r="H25" s="19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7.25" customHeight="1" thickBot="1">
      <c r="A26" s="37">
        <v>2.4</v>
      </c>
      <c r="B26" s="38" t="s">
        <v>207</v>
      </c>
      <c r="C26" s="39" t="s">
        <v>414</v>
      </c>
      <c r="D26" s="19"/>
      <c r="E26" s="19"/>
      <c r="F26" s="19"/>
      <c r="G26" s="19"/>
      <c r="H26" s="1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0.25" customHeight="1" thickBot="1">
      <c r="A27" s="37">
        <v>2.5</v>
      </c>
      <c r="B27" s="38" t="s">
        <v>174</v>
      </c>
      <c r="C27" s="39" t="s">
        <v>95</v>
      </c>
      <c r="D27" s="19"/>
      <c r="E27" s="19"/>
      <c r="F27" s="19"/>
      <c r="G27" s="19"/>
      <c r="H27" s="1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33" customHeight="1" thickBot="1">
      <c r="A28" s="37">
        <v>2.6</v>
      </c>
      <c r="B28" s="38" t="s">
        <v>73</v>
      </c>
      <c r="C28" s="39" t="s">
        <v>309</v>
      </c>
      <c r="D28" s="19"/>
      <c r="E28" s="19"/>
      <c r="F28" s="19"/>
      <c r="G28" s="19"/>
      <c r="H28" s="19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6.25" thickBot="1">
      <c r="A29" s="37">
        <v>2.7</v>
      </c>
      <c r="B29" s="38" t="s">
        <v>298</v>
      </c>
      <c r="C29" s="39" t="s">
        <v>64</v>
      </c>
      <c r="D29" s="11"/>
      <c r="E29" s="11"/>
      <c r="F29" s="11"/>
      <c r="G29" s="11"/>
      <c r="H29" s="1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6.25" thickBot="1">
      <c r="A30" s="37">
        <v>2.8</v>
      </c>
      <c r="B30" s="38" t="s">
        <v>221</v>
      </c>
      <c r="C30" s="39" t="s">
        <v>168</v>
      </c>
      <c r="D30" s="11"/>
      <c r="E30" s="11"/>
      <c r="F30" s="11"/>
      <c r="G30" s="11"/>
      <c r="H30" s="1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6.25" thickBot="1">
      <c r="A31" s="37">
        <v>2.9</v>
      </c>
      <c r="B31" s="38" t="s">
        <v>135</v>
      </c>
      <c r="C31" s="39" t="s">
        <v>438</v>
      </c>
      <c r="D31" s="11"/>
      <c r="E31" s="11"/>
      <c r="F31" s="11"/>
      <c r="G31" s="11"/>
      <c r="H31" s="1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16.5" thickBot="1">
      <c r="A32" s="37"/>
      <c r="B32" s="43" t="s">
        <v>217</v>
      </c>
      <c r="C32" s="39"/>
      <c r="D32" s="11"/>
      <c r="E32" s="11"/>
      <c r="F32" s="11"/>
      <c r="G32" s="11"/>
      <c r="H32" s="1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6.5" thickBot="1">
      <c r="A33" s="37" t="s">
        <v>258</v>
      </c>
      <c r="B33" s="38" t="s">
        <v>85</v>
      </c>
      <c r="C33" s="39" t="s">
        <v>21</v>
      </c>
      <c r="D33" s="11"/>
      <c r="E33" s="11"/>
      <c r="F33" s="11"/>
      <c r="G33" s="11"/>
      <c r="H33" s="1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9.5" customHeight="1" thickBot="1">
      <c r="A34" s="37" t="s">
        <v>258</v>
      </c>
      <c r="B34" s="38" t="s">
        <v>58</v>
      </c>
      <c r="C34" s="39" t="s">
        <v>212</v>
      </c>
      <c r="D34" s="11"/>
      <c r="E34" s="11"/>
      <c r="F34" s="11"/>
      <c r="G34" s="11"/>
      <c r="H34" s="1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6.5" thickBot="1">
      <c r="A35" s="37" t="s">
        <v>258</v>
      </c>
      <c r="B35" s="38" t="s">
        <v>399</v>
      </c>
      <c r="C35" s="39" t="s">
        <v>106</v>
      </c>
      <c r="D35" s="11"/>
      <c r="E35" s="11"/>
      <c r="F35" s="11"/>
      <c r="G35" s="11"/>
      <c r="H35" s="11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6.5" thickBot="1">
      <c r="A36" s="37" t="s">
        <v>258</v>
      </c>
      <c r="B36" s="38" t="s">
        <v>380</v>
      </c>
      <c r="C36" s="39" t="s">
        <v>402</v>
      </c>
      <c r="D36" s="11"/>
      <c r="E36" s="11"/>
      <c r="F36" s="11"/>
      <c r="G36" s="11"/>
      <c r="H36" s="1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26.25" thickBot="1">
      <c r="A37" s="37" t="s">
        <v>258</v>
      </c>
      <c r="B37" s="38" t="s">
        <v>97</v>
      </c>
      <c r="C37" s="39" t="s">
        <v>266</v>
      </c>
      <c r="D37" s="11"/>
      <c r="E37" s="11"/>
      <c r="F37" s="11"/>
      <c r="G37" s="11"/>
      <c r="H37" s="1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ht="15" customHeight="1" thickBot="1">
      <c r="A38" s="37" t="s">
        <v>258</v>
      </c>
      <c r="B38" s="38" t="s">
        <v>115</v>
      </c>
      <c r="C38" s="39" t="s">
        <v>219</v>
      </c>
      <c r="D38" s="11"/>
      <c r="E38" s="11"/>
      <c r="F38" s="11"/>
      <c r="G38" s="11"/>
      <c r="H38" s="1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6.5" thickBot="1">
      <c r="A39" s="37" t="s">
        <v>258</v>
      </c>
      <c r="B39" s="38" t="s">
        <v>44</v>
      </c>
      <c r="C39" s="39" t="s">
        <v>398</v>
      </c>
      <c r="D39" s="11"/>
      <c r="E39" s="11"/>
      <c r="F39" s="11"/>
      <c r="G39" s="11"/>
      <c r="H39" s="1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8" customHeight="1" thickBot="1">
      <c r="A40" s="37" t="s">
        <v>258</v>
      </c>
      <c r="B40" s="38" t="s">
        <v>200</v>
      </c>
      <c r="C40" s="39" t="s">
        <v>107</v>
      </c>
      <c r="D40" s="19"/>
      <c r="E40" s="19"/>
      <c r="F40" s="19"/>
      <c r="G40" s="19"/>
      <c r="H40" s="19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8" customHeight="1" thickBot="1">
      <c r="A41" s="37" t="s">
        <v>258</v>
      </c>
      <c r="B41" s="38" t="s">
        <v>228</v>
      </c>
      <c r="C41" s="39" t="s">
        <v>66</v>
      </c>
      <c r="D41" s="19"/>
      <c r="E41" s="19"/>
      <c r="F41" s="19"/>
      <c r="G41" s="19"/>
      <c r="H41" s="19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18" customHeight="1" thickBot="1">
      <c r="A42" s="37" t="s">
        <v>258</v>
      </c>
      <c r="B42" s="38" t="s">
        <v>164</v>
      </c>
      <c r="C42" s="39" t="s">
        <v>60</v>
      </c>
      <c r="D42" s="19"/>
      <c r="E42" s="19"/>
      <c r="F42" s="19"/>
      <c r="G42" s="19"/>
      <c r="H42" s="19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18" customHeight="1" thickBot="1">
      <c r="A43" s="37" t="s">
        <v>258</v>
      </c>
      <c r="B43" s="38" t="s">
        <v>280</v>
      </c>
      <c r="C43" s="39" t="s">
        <v>442</v>
      </c>
      <c r="D43" s="19"/>
      <c r="E43" s="19"/>
      <c r="F43" s="19"/>
      <c r="G43" s="19"/>
      <c r="H43" s="19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18" customHeight="1" thickBot="1">
      <c r="A44" s="37" t="s">
        <v>258</v>
      </c>
      <c r="B44" s="38" t="s">
        <v>361</v>
      </c>
      <c r="C44" s="39" t="s">
        <v>301</v>
      </c>
      <c r="D44" s="19"/>
      <c r="E44" s="19"/>
      <c r="F44" s="19"/>
      <c r="G44" s="19"/>
      <c r="H44" s="1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8" customHeight="1" thickBot="1">
      <c r="A45" s="37" t="s">
        <v>258</v>
      </c>
      <c r="B45" s="38" t="s">
        <v>332</v>
      </c>
      <c r="C45" s="39" t="s">
        <v>10</v>
      </c>
      <c r="D45" s="19"/>
      <c r="E45" s="19"/>
      <c r="F45" s="19"/>
      <c r="G45" s="19"/>
      <c r="H45" s="1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8" ht="32.25" customHeight="1" thickBot="1">
      <c r="A46" s="37" t="s">
        <v>258</v>
      </c>
      <c r="B46" s="38" t="s">
        <v>214</v>
      </c>
      <c r="C46" s="39" t="s">
        <v>268</v>
      </c>
      <c r="D46" s="19"/>
      <c r="E46" s="19"/>
      <c r="F46" s="19"/>
      <c r="G46" s="19"/>
      <c r="H46" s="19"/>
    </row>
    <row r="47" spans="1:8" ht="16.5" thickBot="1">
      <c r="A47" s="37" t="s">
        <v>258</v>
      </c>
      <c r="B47" s="38" t="s">
        <v>237</v>
      </c>
      <c r="C47" s="39" t="s">
        <v>39</v>
      </c>
      <c r="D47" s="19"/>
      <c r="E47" s="19"/>
      <c r="F47" s="19"/>
      <c r="G47" s="19"/>
      <c r="H47" s="19"/>
    </row>
    <row r="48" spans="1:8" ht="16.5" thickBot="1">
      <c r="A48" s="37" t="s">
        <v>258</v>
      </c>
      <c r="B48" s="38" t="s">
        <v>245</v>
      </c>
      <c r="C48" s="39" t="s">
        <v>188</v>
      </c>
      <c r="D48" s="19"/>
      <c r="E48" s="19"/>
      <c r="F48" s="19"/>
      <c r="G48" s="19"/>
      <c r="H48" s="19"/>
    </row>
    <row r="49" spans="1:8" ht="16.5" thickBot="1">
      <c r="A49" s="37">
        <v>2.1</v>
      </c>
      <c r="B49" s="38" t="s">
        <v>315</v>
      </c>
      <c r="C49" s="39" t="s">
        <v>224</v>
      </c>
      <c r="D49" s="19"/>
      <c r="E49" s="19"/>
      <c r="F49" s="19"/>
      <c r="G49" s="19"/>
      <c r="H49" s="19"/>
    </row>
    <row r="50" spans="1:8" ht="32.25" customHeight="1" thickBot="1">
      <c r="A50" s="37">
        <v>2.11</v>
      </c>
      <c r="B50" s="38" t="s">
        <v>287</v>
      </c>
      <c r="C50" s="39" t="s">
        <v>183</v>
      </c>
      <c r="D50" s="19"/>
      <c r="E50" s="19"/>
      <c r="F50" s="19"/>
      <c r="G50" s="19"/>
      <c r="H50" s="19"/>
    </row>
    <row r="51" spans="1:8" ht="16.5" thickBot="1">
      <c r="A51" s="37">
        <v>2.12</v>
      </c>
      <c r="B51" s="38" t="s">
        <v>110</v>
      </c>
      <c r="C51" s="39" t="s">
        <v>292</v>
      </c>
      <c r="D51" s="19"/>
      <c r="E51" s="19"/>
      <c r="F51" s="19"/>
      <c r="G51" s="19"/>
      <c r="H51" s="19"/>
    </row>
    <row r="52" spans="1:8" ht="20.25" customHeight="1" thickBot="1">
      <c r="A52" s="37">
        <v>2.13</v>
      </c>
      <c r="B52" s="38" t="s">
        <v>263</v>
      </c>
      <c r="C52" s="39" t="s">
        <v>294</v>
      </c>
      <c r="D52" s="19"/>
      <c r="E52" s="19"/>
      <c r="F52" s="19"/>
      <c r="G52" s="19"/>
      <c r="H52" s="19"/>
    </row>
    <row r="53" spans="1:8" ht="17.25" customHeight="1" thickBot="1">
      <c r="A53" s="37">
        <v>2.14</v>
      </c>
      <c r="B53" s="38" t="s">
        <v>225</v>
      </c>
      <c r="C53" s="39" t="s">
        <v>132</v>
      </c>
      <c r="D53" s="19"/>
      <c r="E53" s="19"/>
      <c r="F53" s="19"/>
      <c r="G53" s="19"/>
      <c r="H53" s="19"/>
    </row>
    <row r="54" spans="1:8" ht="17.25" customHeight="1" thickBot="1">
      <c r="A54" s="37">
        <v>2.15</v>
      </c>
      <c r="B54" s="38" t="s">
        <v>435</v>
      </c>
      <c r="C54" s="39" t="s">
        <v>78</v>
      </c>
      <c r="D54" s="19"/>
      <c r="E54" s="19"/>
      <c r="F54" s="19"/>
      <c r="G54" s="19"/>
      <c r="H54" s="19"/>
    </row>
    <row r="55" spans="1:8" ht="17.25" customHeight="1" thickBot="1">
      <c r="A55" s="37">
        <v>2.16</v>
      </c>
      <c r="B55" s="38" t="s">
        <v>56</v>
      </c>
      <c r="C55" s="39" t="s">
        <v>99</v>
      </c>
      <c r="D55" s="19"/>
      <c r="E55" s="19"/>
      <c r="F55" s="19"/>
      <c r="G55" s="19"/>
      <c r="H55" s="19"/>
    </row>
    <row r="56" spans="1:8" ht="17.25" customHeight="1" thickBot="1">
      <c r="A56" s="37">
        <v>2.17</v>
      </c>
      <c r="B56" s="38" t="s">
        <v>181</v>
      </c>
      <c r="C56" s="39" t="s">
        <v>288</v>
      </c>
      <c r="D56" s="54"/>
      <c r="E56" s="54"/>
      <c r="F56" s="54"/>
      <c r="G56" s="54"/>
      <c r="H56" s="54"/>
    </row>
    <row r="57" spans="1:8" ht="15.75" thickBot="1">
      <c r="A57" s="37">
        <v>2.18</v>
      </c>
      <c r="B57" s="38" t="s">
        <v>182</v>
      </c>
      <c r="C57" s="50" t="s">
        <v>17</v>
      </c>
      <c r="D57" s="52"/>
      <c r="E57" s="52"/>
      <c r="F57" s="52"/>
      <c r="G57" s="52"/>
      <c r="H57" s="52"/>
    </row>
    <row r="58" spans="1:8" ht="15.75" thickBot="1">
      <c r="A58" s="37">
        <v>2.19</v>
      </c>
      <c r="B58" s="38" t="s">
        <v>178</v>
      </c>
      <c r="C58" s="50" t="s">
        <v>300</v>
      </c>
      <c r="D58" s="52"/>
      <c r="E58" s="52"/>
      <c r="F58" s="52"/>
      <c r="G58" s="52"/>
      <c r="H58" s="52"/>
    </row>
    <row r="59" spans="1:8" ht="15.75" thickBot="1">
      <c r="A59" s="37">
        <v>2.2</v>
      </c>
      <c r="B59" s="38" t="s">
        <v>171</v>
      </c>
      <c r="C59" s="50" t="s">
        <v>54</v>
      </c>
      <c r="D59" s="52"/>
      <c r="E59" s="52"/>
      <c r="F59" s="52"/>
      <c r="G59" s="52"/>
      <c r="H59" s="52"/>
    </row>
    <row r="60" spans="1:8" ht="15.75" thickBot="1">
      <c r="A60" s="37">
        <v>2.21</v>
      </c>
      <c r="B60" s="38" t="s">
        <v>241</v>
      </c>
      <c r="C60" s="50" t="s">
        <v>109</v>
      </c>
      <c r="D60" s="52"/>
      <c r="E60" s="52"/>
      <c r="F60" s="52"/>
      <c r="G60" s="52"/>
      <c r="H60" s="52"/>
    </row>
  </sheetData>
  <sheetProtection/>
  <mergeCells count="9">
    <mergeCell ref="A5:A6"/>
    <mergeCell ref="F4:H4"/>
    <mergeCell ref="A3:H3"/>
    <mergeCell ref="A2:H2"/>
    <mergeCell ref="A1:B1"/>
    <mergeCell ref="E5:H5"/>
    <mergeCell ref="D5:D6"/>
    <mergeCell ref="C5:C6"/>
    <mergeCell ref="B5:B6"/>
  </mergeCells>
  <printOptions/>
  <pageMargins left="0.45" right="0" top="0.4" bottom="0.2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3.5" customHeight="1"/>
  <cols>
    <col min="1" max="1" width="5.140625" style="23" customWidth="1"/>
    <col min="2" max="2" width="29.57421875" style="23" customWidth="1"/>
    <col min="3" max="6" width="10.7109375" style="23" customWidth="1"/>
    <col min="7" max="7" width="15.57421875" style="23" customWidth="1"/>
    <col min="8" max="8" width="23.00390625" style="23" customWidth="1"/>
    <col min="9" max="16384" width="9.140625" style="23" customWidth="1"/>
  </cols>
  <sheetData>
    <row r="1" spans="1:2" ht="15">
      <c r="A1" s="229" t="s">
        <v>242</v>
      </c>
      <c r="B1" s="229"/>
    </row>
    <row r="2" spans="1:8" ht="15">
      <c r="A2" s="269" t="s">
        <v>344</v>
      </c>
      <c r="B2" s="269"/>
      <c r="C2" s="269"/>
      <c r="D2" s="269"/>
      <c r="E2" s="269"/>
      <c r="F2" s="269"/>
      <c r="G2" s="269"/>
      <c r="H2" s="269"/>
    </row>
    <row r="3" spans="1:8" ht="15">
      <c r="A3" s="269" t="s">
        <v>175</v>
      </c>
      <c r="B3" s="269"/>
      <c r="C3" s="269"/>
      <c r="D3" s="269"/>
      <c r="E3" s="269"/>
      <c r="F3" s="269"/>
      <c r="G3" s="269"/>
      <c r="H3" s="269"/>
    </row>
    <row r="4" ht="7.5" customHeight="1"/>
    <row r="5" spans="1:8" ht="15">
      <c r="A5" s="280" t="s">
        <v>270</v>
      </c>
      <c r="B5" s="280" t="s">
        <v>67</v>
      </c>
      <c r="C5" s="278" t="s">
        <v>116</v>
      </c>
      <c r="D5" s="278" t="s">
        <v>83</v>
      </c>
      <c r="E5" s="282" t="s">
        <v>370</v>
      </c>
      <c r="F5" s="283"/>
      <c r="G5" s="278" t="s">
        <v>283</v>
      </c>
      <c r="H5" s="278" t="s">
        <v>86</v>
      </c>
    </row>
    <row r="6" spans="1:8" ht="57" customHeight="1">
      <c r="A6" s="281"/>
      <c r="B6" s="281"/>
      <c r="C6" s="279"/>
      <c r="D6" s="279"/>
      <c r="E6" s="16" t="s">
        <v>11</v>
      </c>
      <c r="F6" s="16" t="s">
        <v>74</v>
      </c>
      <c r="G6" s="279"/>
      <c r="H6" s="279"/>
    </row>
    <row r="7" spans="1:8" s="5" customFormat="1" ht="15">
      <c r="A7" s="24">
        <v>1</v>
      </c>
      <c r="B7" s="24" t="s">
        <v>324</v>
      </c>
      <c r="C7" s="24" t="s">
        <v>103</v>
      </c>
      <c r="D7" s="24" t="s">
        <v>272</v>
      </c>
      <c r="E7" s="24" t="s">
        <v>238</v>
      </c>
      <c r="F7" s="24" t="s">
        <v>209</v>
      </c>
      <c r="G7" s="24" t="s">
        <v>185</v>
      </c>
      <c r="H7" s="24" t="s">
        <v>149</v>
      </c>
    </row>
    <row r="8" spans="1:8" s="32" customFormat="1" ht="42.75">
      <c r="A8" s="74" t="s">
        <v>90</v>
      </c>
      <c r="B8" s="74" t="s">
        <v>366</v>
      </c>
      <c r="C8" s="7"/>
      <c r="D8" s="7"/>
      <c r="E8" s="7"/>
      <c r="F8" s="7"/>
      <c r="G8" s="7"/>
      <c r="H8" s="7"/>
    </row>
    <row r="9" spans="1:8" s="32" customFormat="1" ht="30">
      <c r="A9" s="75" t="s">
        <v>320</v>
      </c>
      <c r="B9" s="75" t="s">
        <v>291</v>
      </c>
      <c r="C9" s="7"/>
      <c r="D9" s="7"/>
      <c r="E9" s="7"/>
      <c r="F9" s="7"/>
      <c r="G9" s="7"/>
      <c r="H9" s="7"/>
    </row>
    <row r="10" spans="1:8" s="32" customFormat="1" ht="15">
      <c r="A10" s="7" t="s">
        <v>162</v>
      </c>
      <c r="B10" s="7" t="s">
        <v>165</v>
      </c>
      <c r="C10" s="7"/>
      <c r="D10" s="7"/>
      <c r="E10" s="7"/>
      <c r="F10" s="7"/>
      <c r="G10" s="7"/>
      <c r="H10" s="7"/>
    </row>
    <row r="11" spans="1:8" s="32" customFormat="1" ht="45">
      <c r="A11" s="75" t="s">
        <v>156</v>
      </c>
      <c r="B11" s="75" t="s">
        <v>349</v>
      </c>
      <c r="C11" s="7"/>
      <c r="D11" s="7"/>
      <c r="E11" s="7"/>
      <c r="F11" s="7"/>
      <c r="G11" s="7"/>
      <c r="H11" s="7"/>
    </row>
    <row r="12" spans="1:8" s="32" customFormat="1" ht="60">
      <c r="A12" s="7" t="s">
        <v>176</v>
      </c>
      <c r="B12" s="7" t="s">
        <v>406</v>
      </c>
      <c r="C12" s="7"/>
      <c r="D12" s="7"/>
      <c r="E12" s="7"/>
      <c r="F12" s="7"/>
      <c r="G12" s="7"/>
      <c r="H12" s="7"/>
    </row>
    <row r="13" spans="1:8" s="32" customFormat="1" ht="15">
      <c r="A13" s="7" t="s">
        <v>162</v>
      </c>
      <c r="B13" s="7" t="s">
        <v>165</v>
      </c>
      <c r="C13" s="7"/>
      <c r="D13" s="7"/>
      <c r="E13" s="7"/>
      <c r="F13" s="7"/>
      <c r="G13" s="7"/>
      <c r="H13" s="7"/>
    </row>
    <row r="14" spans="1:8" s="32" customFormat="1" ht="45">
      <c r="A14" s="7" t="s">
        <v>307</v>
      </c>
      <c r="B14" s="7" t="s">
        <v>229</v>
      </c>
      <c r="C14" s="7"/>
      <c r="D14" s="7"/>
      <c r="E14" s="7"/>
      <c r="F14" s="7"/>
      <c r="G14" s="7"/>
      <c r="H14" s="7"/>
    </row>
    <row r="15" spans="1:8" s="32" customFormat="1" ht="15">
      <c r="A15" s="7" t="s">
        <v>162</v>
      </c>
      <c r="B15" s="7" t="s">
        <v>165</v>
      </c>
      <c r="C15" s="7"/>
      <c r="D15" s="7"/>
      <c r="E15" s="7"/>
      <c r="F15" s="7"/>
      <c r="G15" s="7"/>
      <c r="H15" s="7"/>
    </row>
    <row r="16" spans="1:8" s="32" customFormat="1" ht="45">
      <c r="A16" s="7" t="s">
        <v>223</v>
      </c>
      <c r="B16" s="7" t="s">
        <v>172</v>
      </c>
      <c r="C16" s="7"/>
      <c r="D16" s="7"/>
      <c r="E16" s="7"/>
      <c r="F16" s="7"/>
      <c r="G16" s="7"/>
      <c r="H16" s="7"/>
    </row>
    <row r="17" spans="1:8" s="32" customFormat="1" ht="15">
      <c r="A17" s="7" t="s">
        <v>162</v>
      </c>
      <c r="B17" s="7" t="s">
        <v>165</v>
      </c>
      <c r="C17" s="7"/>
      <c r="D17" s="7"/>
      <c r="E17" s="7"/>
      <c r="F17" s="7"/>
      <c r="G17" s="7"/>
      <c r="H17" s="7"/>
    </row>
    <row r="18" spans="1:8" s="32" customFormat="1" ht="15">
      <c r="A18" s="74" t="s">
        <v>255</v>
      </c>
      <c r="B18" s="74" t="s">
        <v>273</v>
      </c>
      <c r="C18" s="7"/>
      <c r="D18" s="7"/>
      <c r="E18" s="7"/>
      <c r="F18" s="7"/>
      <c r="G18" s="7"/>
      <c r="H18" s="7"/>
    </row>
    <row r="19" spans="1:8" s="32" customFormat="1" ht="45">
      <c r="A19" s="75" t="s">
        <v>321</v>
      </c>
      <c r="B19" s="75" t="s">
        <v>172</v>
      </c>
      <c r="C19" s="7"/>
      <c r="D19" s="7"/>
      <c r="E19" s="7"/>
      <c r="F19" s="7"/>
      <c r="G19" s="7"/>
      <c r="H19" s="7"/>
    </row>
    <row r="20" spans="1:8" s="32" customFormat="1" ht="15">
      <c r="A20" s="7" t="s">
        <v>162</v>
      </c>
      <c r="B20" s="7" t="s">
        <v>165</v>
      </c>
      <c r="C20" s="7"/>
      <c r="D20" s="7"/>
      <c r="E20" s="7"/>
      <c r="F20" s="7"/>
      <c r="G20" s="7"/>
      <c r="H20" s="7"/>
    </row>
    <row r="21" spans="1:8" s="32" customFormat="1" ht="90">
      <c r="A21" s="75" t="s">
        <v>157</v>
      </c>
      <c r="B21" s="75" t="s">
        <v>194</v>
      </c>
      <c r="C21" s="7"/>
      <c r="D21" s="7"/>
      <c r="E21" s="7"/>
      <c r="F21" s="7"/>
      <c r="G21" s="7"/>
      <c r="H21" s="7"/>
    </row>
    <row r="22" spans="1:8" s="32" customFormat="1" ht="15">
      <c r="A22" s="7" t="s">
        <v>162</v>
      </c>
      <c r="B22" s="7" t="s">
        <v>165</v>
      </c>
      <c r="C22" s="7"/>
      <c r="D22" s="7"/>
      <c r="E22" s="7"/>
      <c r="F22" s="7"/>
      <c r="G22" s="7"/>
      <c r="H22" s="7"/>
    </row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  <row r="241" s="32" customFormat="1" ht="15"/>
    <row r="242" s="32" customFormat="1" ht="15"/>
    <row r="243" s="32" customFormat="1" ht="15"/>
    <row r="244" s="32" customFormat="1" ht="15"/>
    <row r="245" s="32" customFormat="1" ht="15"/>
    <row r="246" s="32" customFormat="1" ht="15"/>
    <row r="247" s="32" customFormat="1" ht="15"/>
    <row r="248" s="32" customFormat="1" ht="15"/>
    <row r="249" s="32" customFormat="1" ht="15"/>
    <row r="250" s="32" customFormat="1" ht="15"/>
    <row r="251" s="32" customFormat="1" ht="15"/>
    <row r="252" s="32" customFormat="1" ht="15"/>
    <row r="253" s="32" customFormat="1" ht="15"/>
    <row r="254" s="32" customFormat="1" ht="15"/>
    <row r="255" s="32" customFormat="1" ht="15"/>
    <row r="256" s="32" customFormat="1" ht="15"/>
    <row r="257" s="32" customFormat="1" ht="15"/>
    <row r="258" s="32" customFormat="1" ht="15"/>
    <row r="259" s="32" customFormat="1" ht="15"/>
    <row r="260" s="32" customFormat="1" ht="15"/>
    <row r="261" s="32" customFormat="1" ht="15"/>
    <row r="262" s="32" customFormat="1" ht="15"/>
    <row r="263" s="32" customFormat="1" ht="15"/>
    <row r="264" s="32" customFormat="1" ht="15"/>
    <row r="265" s="32" customFormat="1" ht="15"/>
    <row r="266" s="32" customFormat="1" ht="15"/>
    <row r="267" s="32" customFormat="1" ht="15"/>
    <row r="268" s="32" customFormat="1" ht="15"/>
    <row r="269" s="32" customFormat="1" ht="15"/>
    <row r="270" s="32" customFormat="1" ht="15"/>
    <row r="271" s="32" customFormat="1" ht="15"/>
    <row r="272" s="32" customFormat="1" ht="15"/>
    <row r="273" s="32" customFormat="1" ht="15"/>
    <row r="274" s="32" customFormat="1" ht="15"/>
    <row r="275" s="32" customFormat="1" ht="15"/>
    <row r="276" s="32" customFormat="1" ht="15"/>
    <row r="277" s="32" customFormat="1" ht="15"/>
    <row r="278" s="32" customFormat="1" ht="15"/>
    <row r="279" s="32" customFormat="1" ht="15"/>
    <row r="280" s="32" customFormat="1" ht="15"/>
    <row r="281" s="32" customFormat="1" ht="15"/>
    <row r="282" s="32" customFormat="1" ht="15"/>
    <row r="283" s="32" customFormat="1" ht="15"/>
    <row r="284" s="32" customFormat="1" ht="15"/>
    <row r="285" s="32" customFormat="1" ht="15"/>
    <row r="286" s="32" customFormat="1" ht="15"/>
    <row r="287" s="32" customFormat="1" ht="15"/>
    <row r="288" s="32" customFormat="1" ht="15"/>
    <row r="289" s="32" customFormat="1" ht="15"/>
    <row r="290" s="32" customFormat="1" ht="15"/>
    <row r="291" s="32" customFormat="1" ht="15"/>
    <row r="292" s="32" customFormat="1" ht="15"/>
    <row r="293" s="32" customFormat="1" ht="15"/>
    <row r="294" s="32" customFormat="1" ht="15"/>
    <row r="295" s="32" customFormat="1" ht="15"/>
    <row r="296" s="32" customFormat="1" ht="15"/>
    <row r="297" s="32" customFormat="1" ht="15"/>
    <row r="298" s="32" customFormat="1" ht="15"/>
    <row r="299" s="32" customFormat="1" ht="15"/>
    <row r="300" s="32" customFormat="1" ht="15"/>
    <row r="301" s="32" customFormat="1" ht="15"/>
    <row r="302" s="32" customFormat="1" ht="15"/>
    <row r="303" s="32" customFormat="1" ht="15"/>
    <row r="304" s="32" customFormat="1" ht="15"/>
    <row r="305" s="32" customFormat="1" ht="15"/>
    <row r="306" s="32" customFormat="1" ht="15"/>
    <row r="307" s="32" customFormat="1" ht="15"/>
    <row r="308" s="32" customFormat="1" ht="15"/>
    <row r="309" s="32" customFormat="1" ht="15"/>
    <row r="310" s="32" customFormat="1" ht="15"/>
    <row r="311" s="32" customFormat="1" ht="15"/>
    <row r="312" s="32" customFormat="1" ht="15"/>
    <row r="313" s="32" customFormat="1" ht="15"/>
    <row r="314" s="32" customFormat="1" ht="15"/>
    <row r="315" s="32" customFormat="1" ht="15"/>
    <row r="316" s="32" customFormat="1" ht="15"/>
    <row r="317" s="32" customFormat="1" ht="15"/>
    <row r="318" s="32" customFormat="1" ht="15"/>
    <row r="319" s="32" customFormat="1" ht="15"/>
    <row r="320" s="32" customFormat="1" ht="15"/>
    <row r="321" s="32" customFormat="1" ht="15"/>
    <row r="322" s="32" customFormat="1" ht="15"/>
    <row r="323" s="32" customFormat="1" ht="15"/>
    <row r="324" s="32" customFormat="1" ht="15"/>
    <row r="325" s="32" customFormat="1" ht="15"/>
    <row r="326" s="32" customFormat="1" ht="15"/>
    <row r="327" s="32" customFormat="1" ht="15"/>
    <row r="328" s="32" customFormat="1" ht="15"/>
    <row r="329" s="32" customFormat="1" ht="15"/>
    <row r="330" s="32" customFormat="1" ht="15"/>
    <row r="331" s="32" customFormat="1" ht="15"/>
    <row r="332" s="32" customFormat="1" ht="15"/>
    <row r="333" s="32" customFormat="1" ht="15"/>
    <row r="334" s="32" customFormat="1" ht="15"/>
    <row r="335" s="32" customFormat="1" ht="15"/>
    <row r="336" s="32" customFormat="1" ht="15"/>
    <row r="337" s="32" customFormat="1" ht="15"/>
    <row r="338" s="32" customFormat="1" ht="15"/>
    <row r="339" s="32" customFormat="1" ht="15"/>
    <row r="340" s="32" customFormat="1" ht="15"/>
    <row r="341" s="32" customFormat="1" ht="15"/>
    <row r="342" s="32" customFormat="1" ht="15"/>
    <row r="343" s="32" customFormat="1" ht="15"/>
    <row r="344" s="32" customFormat="1" ht="15"/>
    <row r="345" s="32" customFormat="1" ht="15"/>
    <row r="346" s="32" customFormat="1" ht="15"/>
    <row r="347" s="32" customFormat="1" ht="15"/>
    <row r="348" s="32" customFormat="1" ht="15"/>
    <row r="349" s="32" customFormat="1" ht="15"/>
    <row r="350" s="32" customFormat="1" ht="15"/>
    <row r="351" s="32" customFormat="1" ht="15"/>
    <row r="352" s="32" customFormat="1" ht="15"/>
    <row r="353" s="32" customFormat="1" ht="15"/>
    <row r="354" s="32" customFormat="1" ht="15"/>
    <row r="355" s="32" customFormat="1" ht="15"/>
    <row r="356" s="32" customFormat="1" ht="15"/>
    <row r="357" s="32" customFormat="1" ht="15"/>
    <row r="358" s="32" customFormat="1" ht="15"/>
    <row r="359" s="32" customFormat="1" ht="15"/>
    <row r="360" s="32" customFormat="1" ht="15"/>
    <row r="361" s="32" customFormat="1" ht="15"/>
    <row r="362" s="32" customFormat="1" ht="15"/>
    <row r="363" s="32" customFormat="1" ht="15"/>
    <row r="364" s="32" customFormat="1" ht="15"/>
    <row r="365" s="32" customFormat="1" ht="15"/>
    <row r="366" s="32" customFormat="1" ht="15"/>
    <row r="367" s="32" customFormat="1" ht="15"/>
    <row r="368" s="32" customFormat="1" ht="15"/>
    <row r="369" s="32" customFormat="1" ht="15"/>
    <row r="370" s="32" customFormat="1" ht="15"/>
    <row r="371" s="32" customFormat="1" ht="15"/>
    <row r="372" s="32" customFormat="1" ht="15"/>
    <row r="373" s="32" customFormat="1" ht="15"/>
    <row r="374" s="32" customFormat="1" ht="15"/>
    <row r="375" s="32" customFormat="1" ht="15"/>
    <row r="376" s="32" customFormat="1" ht="15"/>
    <row r="377" s="32" customFormat="1" ht="15"/>
    <row r="378" s="32" customFormat="1" ht="15"/>
    <row r="379" s="32" customFormat="1" ht="15"/>
    <row r="380" s="32" customFormat="1" ht="15"/>
    <row r="381" s="32" customFormat="1" ht="15"/>
    <row r="382" s="32" customFormat="1" ht="15"/>
    <row r="383" s="32" customFormat="1" ht="15"/>
    <row r="384" s="32" customFormat="1" ht="15"/>
    <row r="385" s="32" customFormat="1" ht="15"/>
    <row r="386" s="32" customFormat="1" ht="15"/>
    <row r="387" s="32" customFormat="1" ht="15"/>
    <row r="388" s="32" customFormat="1" ht="15"/>
    <row r="389" s="32" customFormat="1" ht="15"/>
    <row r="390" s="32" customFormat="1" ht="15"/>
    <row r="391" s="32" customFormat="1" ht="15"/>
    <row r="392" s="32" customFormat="1" ht="15"/>
    <row r="393" s="32" customFormat="1" ht="15"/>
    <row r="394" s="32" customFormat="1" ht="15"/>
    <row r="395" s="32" customFormat="1" ht="15"/>
    <row r="396" s="32" customFormat="1" ht="15"/>
    <row r="397" s="32" customFormat="1" ht="15"/>
    <row r="398" s="32" customFormat="1" ht="15"/>
    <row r="399" s="32" customFormat="1" ht="15"/>
    <row r="400" s="32" customFormat="1" ht="15"/>
    <row r="401" s="32" customFormat="1" ht="15"/>
    <row r="402" s="32" customFormat="1" ht="15"/>
    <row r="403" s="32" customFormat="1" ht="15"/>
    <row r="404" s="32" customFormat="1" ht="15"/>
    <row r="405" s="32" customFormat="1" ht="15"/>
    <row r="406" s="32" customFormat="1" ht="15"/>
    <row r="407" s="32" customFormat="1" ht="15"/>
    <row r="408" s="32" customFormat="1" ht="15"/>
    <row r="409" s="32" customFormat="1" ht="15"/>
    <row r="410" s="32" customFormat="1" ht="15"/>
    <row r="411" s="32" customFormat="1" ht="15"/>
    <row r="412" s="32" customFormat="1" ht="15"/>
    <row r="413" s="32" customFormat="1" ht="15"/>
    <row r="414" s="32" customFormat="1" ht="15"/>
    <row r="415" s="32" customFormat="1" ht="15"/>
    <row r="416" s="32" customFormat="1" ht="15"/>
    <row r="417" s="32" customFormat="1" ht="15"/>
    <row r="418" s="32" customFormat="1" ht="15"/>
    <row r="419" s="32" customFormat="1" ht="15"/>
    <row r="420" s="32" customFormat="1" ht="15"/>
    <row r="421" s="32" customFormat="1" ht="15"/>
    <row r="422" s="32" customFormat="1" ht="15"/>
    <row r="423" s="32" customFormat="1" ht="15"/>
    <row r="424" s="32" customFormat="1" ht="15"/>
    <row r="425" s="32" customFormat="1" ht="15"/>
    <row r="426" s="32" customFormat="1" ht="15"/>
    <row r="427" s="32" customFormat="1" ht="15"/>
    <row r="428" s="32" customFormat="1" ht="15"/>
    <row r="429" s="32" customFormat="1" ht="15"/>
    <row r="430" s="32" customFormat="1" ht="15"/>
    <row r="431" s="32" customFormat="1" ht="15"/>
    <row r="432" s="32" customFormat="1" ht="15"/>
    <row r="433" s="32" customFormat="1" ht="15"/>
    <row r="434" s="32" customFormat="1" ht="15"/>
    <row r="435" s="32" customFormat="1" ht="15"/>
    <row r="436" s="32" customFormat="1" ht="15"/>
    <row r="437" s="32" customFormat="1" ht="15"/>
    <row r="438" s="32" customFormat="1" ht="15"/>
    <row r="439" s="32" customFormat="1" ht="15"/>
    <row r="440" s="32" customFormat="1" ht="15"/>
    <row r="441" s="32" customFormat="1" ht="15"/>
    <row r="442" s="32" customFormat="1" ht="15"/>
    <row r="443" s="32" customFormat="1" ht="15"/>
    <row r="444" s="32" customFormat="1" ht="15"/>
    <row r="445" s="32" customFormat="1" ht="15"/>
    <row r="446" s="32" customFormat="1" ht="15"/>
    <row r="447" s="32" customFormat="1" ht="15"/>
    <row r="448" s="32" customFormat="1" ht="15"/>
    <row r="449" s="32" customFormat="1" ht="15"/>
    <row r="450" s="32" customFormat="1" ht="15"/>
    <row r="451" s="32" customFormat="1" ht="15"/>
    <row r="452" s="32" customFormat="1" ht="15"/>
    <row r="453" s="32" customFormat="1" ht="15"/>
    <row r="454" s="32" customFormat="1" ht="15"/>
    <row r="455" s="32" customFormat="1" ht="15"/>
    <row r="456" s="32" customFormat="1" ht="15"/>
    <row r="457" s="32" customFormat="1" ht="15"/>
    <row r="458" s="32" customFormat="1" ht="15"/>
    <row r="459" s="32" customFormat="1" ht="15"/>
    <row r="460" s="32" customFormat="1" ht="15"/>
    <row r="461" s="32" customFormat="1" ht="15"/>
    <row r="462" s="32" customFormat="1" ht="15"/>
    <row r="463" s="32" customFormat="1" ht="15"/>
    <row r="464" s="32" customFormat="1" ht="15"/>
    <row r="465" s="32" customFormat="1" ht="15"/>
    <row r="466" s="32" customFormat="1" ht="15"/>
    <row r="467" s="32" customFormat="1" ht="15"/>
    <row r="468" s="32" customFormat="1" ht="15"/>
    <row r="469" s="32" customFormat="1" ht="15"/>
    <row r="470" s="32" customFormat="1" ht="15"/>
    <row r="471" s="32" customFormat="1" ht="15"/>
    <row r="472" s="32" customFormat="1" ht="15"/>
    <row r="473" s="32" customFormat="1" ht="15"/>
    <row r="474" s="32" customFormat="1" ht="15"/>
    <row r="475" s="32" customFormat="1" ht="15"/>
    <row r="476" s="32" customFormat="1" ht="15"/>
    <row r="477" s="32" customFormat="1" ht="15"/>
    <row r="478" s="32" customFormat="1" ht="15"/>
    <row r="479" s="32" customFormat="1" ht="15"/>
    <row r="480" s="32" customFormat="1" ht="15"/>
    <row r="481" s="32" customFormat="1" ht="15"/>
    <row r="482" s="32" customFormat="1" ht="15"/>
    <row r="483" s="32" customFormat="1" ht="15"/>
    <row r="484" s="32" customFormat="1" ht="15"/>
    <row r="485" s="32" customFormat="1" ht="15"/>
    <row r="486" s="32" customFormat="1" ht="15"/>
    <row r="487" s="32" customFormat="1" ht="15"/>
    <row r="488" s="32" customFormat="1" ht="15"/>
    <row r="489" s="32" customFormat="1" ht="15"/>
    <row r="490" s="32" customFormat="1" ht="15"/>
    <row r="491" s="32" customFormat="1" ht="15"/>
    <row r="492" s="32" customFormat="1" ht="15"/>
    <row r="493" s="32" customFormat="1" ht="15"/>
    <row r="494" s="32" customFormat="1" ht="15"/>
    <row r="495" s="32" customFormat="1" ht="15"/>
    <row r="496" s="32" customFormat="1" ht="15"/>
    <row r="497" s="32" customFormat="1" ht="15"/>
    <row r="498" s="32" customFormat="1" ht="15"/>
    <row r="499" s="32" customFormat="1" ht="15"/>
    <row r="500" s="32" customFormat="1" ht="15"/>
    <row r="501" s="32" customFormat="1" ht="15"/>
    <row r="502" s="32" customFormat="1" ht="15"/>
    <row r="503" s="32" customFormat="1" ht="15"/>
    <row r="504" s="32" customFormat="1" ht="15"/>
    <row r="505" s="32" customFormat="1" ht="15"/>
    <row r="506" s="32" customFormat="1" ht="15"/>
    <row r="507" s="32" customFormat="1" ht="15"/>
    <row r="508" s="32" customFormat="1" ht="15"/>
    <row r="509" s="32" customFormat="1" ht="15"/>
    <row r="510" s="32" customFormat="1" ht="15"/>
    <row r="511" s="32" customFormat="1" ht="15"/>
    <row r="512" s="32" customFormat="1" ht="15"/>
    <row r="513" s="32" customFormat="1" ht="15"/>
    <row r="514" s="32" customFormat="1" ht="15"/>
    <row r="515" s="32" customFormat="1" ht="15"/>
    <row r="516" s="32" customFormat="1" ht="15"/>
    <row r="517" s="32" customFormat="1" ht="15"/>
    <row r="518" s="32" customFormat="1" ht="15"/>
    <row r="519" s="32" customFormat="1" ht="15"/>
    <row r="520" s="32" customFormat="1" ht="15"/>
    <row r="521" s="32" customFormat="1" ht="15"/>
    <row r="522" s="32" customFormat="1" ht="15"/>
    <row r="523" s="32" customFormat="1" ht="15"/>
    <row r="524" s="32" customFormat="1" ht="15"/>
    <row r="525" s="32" customFormat="1" ht="15"/>
    <row r="526" s="32" customFormat="1" ht="15"/>
    <row r="527" s="32" customFormat="1" ht="15"/>
    <row r="528" s="32" customFormat="1" ht="15"/>
    <row r="529" s="32" customFormat="1" ht="15"/>
    <row r="530" s="32" customFormat="1" ht="15"/>
    <row r="531" s="32" customFormat="1" ht="15"/>
    <row r="532" s="32" customFormat="1" ht="15"/>
    <row r="533" s="32" customFormat="1" ht="15"/>
    <row r="534" s="32" customFormat="1" ht="15"/>
    <row r="535" s="32" customFormat="1" ht="15"/>
    <row r="536" s="32" customFormat="1" ht="15"/>
    <row r="537" s="32" customFormat="1" ht="15"/>
    <row r="538" s="32" customFormat="1" ht="15"/>
    <row r="539" s="32" customFormat="1" ht="15"/>
    <row r="540" s="32" customFormat="1" ht="15"/>
    <row r="541" s="32" customFormat="1" ht="15"/>
    <row r="542" s="32" customFormat="1" ht="15"/>
    <row r="543" s="32" customFormat="1" ht="15"/>
    <row r="544" s="32" customFormat="1" ht="15"/>
    <row r="545" s="32" customFormat="1" ht="15"/>
    <row r="546" s="32" customFormat="1" ht="15"/>
    <row r="547" s="32" customFormat="1" ht="15"/>
    <row r="548" s="32" customFormat="1" ht="15"/>
    <row r="549" s="32" customFormat="1" ht="15"/>
    <row r="550" s="32" customFormat="1" ht="15"/>
    <row r="551" s="32" customFormat="1" ht="15"/>
    <row r="552" s="32" customFormat="1" ht="15"/>
    <row r="553" s="32" customFormat="1" ht="15"/>
    <row r="554" s="32" customFormat="1" ht="15"/>
    <row r="555" s="32" customFormat="1" ht="15"/>
    <row r="556" s="32" customFormat="1" ht="15"/>
    <row r="557" s="32" customFormat="1" ht="15"/>
    <row r="558" s="32" customFormat="1" ht="15"/>
    <row r="559" s="32" customFormat="1" ht="15"/>
    <row r="560" s="32" customFormat="1" ht="15"/>
    <row r="561" s="32" customFormat="1" ht="15"/>
    <row r="562" s="32" customFormat="1" ht="15"/>
    <row r="563" s="32" customFormat="1" ht="15"/>
    <row r="564" s="32" customFormat="1" ht="15"/>
    <row r="565" s="32" customFormat="1" ht="15"/>
    <row r="566" s="32" customFormat="1" ht="15"/>
    <row r="567" s="32" customFormat="1" ht="15"/>
    <row r="568" s="32" customFormat="1" ht="15"/>
    <row r="569" s="32" customFormat="1" ht="15"/>
    <row r="570" s="32" customFormat="1" ht="15"/>
    <row r="571" s="32" customFormat="1" ht="15"/>
    <row r="572" s="32" customFormat="1" ht="15"/>
    <row r="573" s="32" customFormat="1" ht="15"/>
    <row r="574" s="32" customFormat="1" ht="15"/>
    <row r="575" s="32" customFormat="1" ht="15"/>
    <row r="576" s="32" customFormat="1" ht="15"/>
    <row r="577" s="32" customFormat="1" ht="15"/>
    <row r="578" s="32" customFormat="1" ht="15"/>
    <row r="579" s="32" customFormat="1" ht="15"/>
    <row r="580" s="32" customFormat="1" ht="15"/>
    <row r="581" s="32" customFormat="1" ht="15"/>
    <row r="582" s="32" customFormat="1" ht="15"/>
    <row r="583" s="32" customFormat="1" ht="15"/>
    <row r="584" s="32" customFormat="1" ht="15"/>
    <row r="585" s="32" customFormat="1" ht="15"/>
    <row r="586" s="32" customFormat="1" ht="15"/>
    <row r="587" s="32" customFormat="1" ht="15"/>
    <row r="588" s="32" customFormat="1" ht="15"/>
    <row r="589" s="32" customFormat="1" ht="15"/>
    <row r="590" s="32" customFormat="1" ht="15"/>
    <row r="591" s="32" customFormat="1" ht="15"/>
    <row r="592" s="32" customFormat="1" ht="15"/>
    <row r="593" s="32" customFormat="1" ht="15"/>
    <row r="594" s="32" customFormat="1" ht="15"/>
    <row r="595" s="32" customFormat="1" ht="15"/>
    <row r="596" s="32" customFormat="1" ht="15"/>
    <row r="597" s="32" customFormat="1" ht="15"/>
    <row r="598" s="32" customFormat="1" ht="15"/>
    <row r="599" s="32" customFormat="1" ht="15"/>
    <row r="600" s="32" customFormat="1" ht="15"/>
    <row r="601" s="32" customFormat="1" ht="15"/>
    <row r="602" s="32" customFormat="1" ht="15"/>
    <row r="603" s="32" customFormat="1" ht="15"/>
    <row r="604" s="32" customFormat="1" ht="15"/>
    <row r="605" s="32" customFormat="1" ht="15"/>
    <row r="606" s="32" customFormat="1" ht="15"/>
    <row r="607" s="32" customFormat="1" ht="15"/>
    <row r="608" s="32" customFormat="1" ht="15"/>
    <row r="609" s="32" customFormat="1" ht="15"/>
    <row r="610" s="32" customFormat="1" ht="15"/>
    <row r="611" s="32" customFormat="1" ht="15"/>
    <row r="612" s="32" customFormat="1" ht="15"/>
    <row r="613" s="32" customFormat="1" ht="15"/>
    <row r="614" s="32" customFormat="1" ht="15"/>
    <row r="615" s="32" customFormat="1" ht="15"/>
    <row r="616" s="32" customFormat="1" ht="15"/>
    <row r="617" s="32" customFormat="1" ht="15"/>
    <row r="618" s="32" customFormat="1" ht="15"/>
    <row r="619" s="32" customFormat="1" ht="15"/>
    <row r="620" s="32" customFormat="1" ht="15"/>
    <row r="621" s="32" customFormat="1" ht="15"/>
    <row r="622" s="32" customFormat="1" ht="15"/>
    <row r="623" s="32" customFormat="1" ht="15"/>
    <row r="624" s="32" customFormat="1" ht="15"/>
    <row r="625" s="32" customFormat="1" ht="15"/>
    <row r="626" s="32" customFormat="1" ht="15"/>
    <row r="627" s="32" customFormat="1" ht="15"/>
    <row r="628" s="32" customFormat="1" ht="15"/>
    <row r="629" s="32" customFormat="1" ht="15"/>
    <row r="630" s="32" customFormat="1" ht="15"/>
    <row r="631" s="32" customFormat="1" ht="15"/>
    <row r="632" s="32" customFormat="1" ht="15"/>
    <row r="633" s="32" customFormat="1" ht="15"/>
    <row r="634" s="32" customFormat="1" ht="15"/>
    <row r="635" s="32" customFormat="1" ht="15"/>
    <row r="636" s="32" customFormat="1" ht="15"/>
    <row r="637" s="32" customFormat="1" ht="15"/>
    <row r="638" s="32" customFormat="1" ht="15"/>
    <row r="639" s="32" customFormat="1" ht="15"/>
    <row r="640" s="32" customFormat="1" ht="15"/>
    <row r="641" s="32" customFormat="1" ht="15"/>
    <row r="642" s="32" customFormat="1" ht="15"/>
    <row r="643" s="32" customFormat="1" ht="15"/>
    <row r="644" s="32" customFormat="1" ht="15"/>
    <row r="645" s="32" customFormat="1" ht="15"/>
    <row r="646" s="32" customFormat="1" ht="15"/>
    <row r="647" s="32" customFormat="1" ht="15"/>
    <row r="648" s="32" customFormat="1" ht="15"/>
    <row r="649" s="32" customFormat="1" ht="15"/>
    <row r="650" s="32" customFormat="1" ht="15"/>
    <row r="651" s="32" customFormat="1" ht="15"/>
    <row r="652" s="32" customFormat="1" ht="15"/>
    <row r="653" s="32" customFormat="1" ht="15"/>
    <row r="654" s="32" customFormat="1" ht="15"/>
    <row r="655" s="32" customFormat="1" ht="15"/>
    <row r="656" s="32" customFormat="1" ht="15"/>
    <row r="657" s="32" customFormat="1" ht="15"/>
    <row r="658" s="32" customFormat="1" ht="15"/>
    <row r="659" s="32" customFormat="1" ht="15"/>
    <row r="660" s="32" customFormat="1" ht="15"/>
    <row r="661" s="32" customFormat="1" ht="15"/>
    <row r="662" s="32" customFormat="1" ht="15"/>
    <row r="663" s="32" customFormat="1" ht="15"/>
    <row r="664" s="32" customFormat="1" ht="15"/>
    <row r="665" s="32" customFormat="1" ht="15"/>
    <row r="666" s="32" customFormat="1" ht="15"/>
    <row r="667" s="32" customFormat="1" ht="15"/>
    <row r="668" s="32" customFormat="1" ht="15"/>
    <row r="669" s="32" customFormat="1" ht="15"/>
    <row r="670" s="32" customFormat="1" ht="15"/>
    <row r="671" s="32" customFormat="1" ht="15"/>
    <row r="672" s="32" customFormat="1" ht="15"/>
    <row r="673" s="32" customFormat="1" ht="15"/>
    <row r="674" s="32" customFormat="1" ht="15"/>
    <row r="675" s="32" customFormat="1" ht="15"/>
    <row r="676" s="32" customFormat="1" ht="15"/>
    <row r="677" s="32" customFormat="1" ht="15"/>
    <row r="678" s="32" customFormat="1" ht="15"/>
    <row r="679" s="32" customFormat="1" ht="15"/>
    <row r="680" s="32" customFormat="1" ht="15"/>
    <row r="681" s="32" customFormat="1" ht="15"/>
    <row r="682" s="32" customFormat="1" ht="15"/>
    <row r="683" s="32" customFormat="1" ht="15"/>
    <row r="684" s="32" customFormat="1" ht="15"/>
    <row r="685" s="32" customFormat="1" ht="15"/>
    <row r="686" s="32" customFormat="1" ht="15"/>
    <row r="687" s="32" customFormat="1" ht="15"/>
    <row r="688" s="32" customFormat="1" ht="15"/>
    <row r="689" s="32" customFormat="1" ht="15"/>
    <row r="690" s="32" customFormat="1" ht="15"/>
    <row r="691" s="32" customFormat="1" ht="15"/>
    <row r="692" s="32" customFormat="1" ht="15"/>
    <row r="693" s="32" customFormat="1" ht="15"/>
    <row r="694" s="32" customFormat="1" ht="15"/>
    <row r="695" s="32" customFormat="1" ht="15"/>
    <row r="696" s="32" customFormat="1" ht="15"/>
    <row r="697" s="32" customFormat="1" ht="15"/>
    <row r="698" s="32" customFormat="1" ht="15"/>
    <row r="699" s="32" customFormat="1" ht="15"/>
    <row r="700" s="32" customFormat="1" ht="15"/>
    <row r="701" s="32" customFormat="1" ht="15"/>
    <row r="702" s="32" customFormat="1" ht="15"/>
    <row r="703" s="32" customFormat="1" ht="15"/>
    <row r="704" s="32" customFormat="1" ht="15"/>
    <row r="705" s="32" customFormat="1" ht="15"/>
    <row r="706" s="32" customFormat="1" ht="15"/>
    <row r="707" s="32" customFormat="1" ht="15"/>
    <row r="708" s="32" customFormat="1" ht="15"/>
    <row r="709" s="32" customFormat="1" ht="15"/>
    <row r="710" s="32" customFormat="1" ht="15"/>
    <row r="711" s="32" customFormat="1" ht="15"/>
    <row r="712" s="32" customFormat="1" ht="15"/>
    <row r="713" s="32" customFormat="1" ht="15"/>
    <row r="714" s="32" customFormat="1" ht="15"/>
    <row r="715" s="32" customFormat="1" ht="15"/>
    <row r="716" s="32" customFormat="1" ht="15"/>
    <row r="717" s="32" customFormat="1" ht="15"/>
    <row r="718" s="32" customFormat="1" ht="15"/>
    <row r="719" s="32" customFormat="1" ht="15"/>
    <row r="720" s="32" customFormat="1" ht="15"/>
    <row r="721" s="32" customFormat="1" ht="15"/>
    <row r="722" s="32" customFormat="1" ht="15"/>
    <row r="723" s="32" customFormat="1" ht="15"/>
    <row r="724" s="32" customFormat="1" ht="15"/>
    <row r="725" s="32" customFormat="1" ht="15"/>
    <row r="726" s="32" customFormat="1" ht="15"/>
    <row r="727" s="32" customFormat="1" ht="15"/>
    <row r="728" s="32" customFormat="1" ht="15"/>
    <row r="729" s="32" customFormat="1" ht="15"/>
    <row r="730" s="32" customFormat="1" ht="15"/>
    <row r="731" s="32" customFormat="1" ht="15"/>
    <row r="732" s="32" customFormat="1" ht="15"/>
    <row r="733" s="32" customFormat="1" ht="15"/>
    <row r="734" s="32" customFormat="1" ht="15"/>
    <row r="735" s="32" customFormat="1" ht="15"/>
    <row r="736" s="32" customFormat="1" ht="15"/>
    <row r="737" s="32" customFormat="1" ht="15"/>
    <row r="738" s="32" customFormat="1" ht="15"/>
    <row r="739" s="32" customFormat="1" ht="15"/>
    <row r="740" s="32" customFormat="1" ht="15"/>
    <row r="741" s="32" customFormat="1" ht="15"/>
    <row r="742" s="32" customFormat="1" ht="15"/>
    <row r="743" s="32" customFormat="1" ht="15"/>
    <row r="744" s="32" customFormat="1" ht="15"/>
    <row r="745" s="32" customFormat="1" ht="15"/>
    <row r="746" s="32" customFormat="1" ht="15"/>
    <row r="747" s="32" customFormat="1" ht="15"/>
    <row r="748" s="32" customFormat="1" ht="15"/>
    <row r="749" s="32" customFormat="1" ht="15"/>
    <row r="750" s="32" customFormat="1" ht="15"/>
    <row r="751" s="32" customFormat="1" ht="15"/>
    <row r="752" s="32" customFormat="1" ht="15"/>
    <row r="753" s="32" customFormat="1" ht="15"/>
    <row r="754" s="32" customFormat="1" ht="15"/>
    <row r="755" s="32" customFormat="1" ht="15"/>
    <row r="756" s="32" customFormat="1" ht="15"/>
    <row r="757" s="32" customFormat="1" ht="15"/>
    <row r="758" s="32" customFormat="1" ht="15"/>
    <row r="759" s="32" customFormat="1" ht="15"/>
    <row r="760" s="32" customFormat="1" ht="15"/>
    <row r="761" s="32" customFormat="1" ht="15"/>
    <row r="762" s="32" customFormat="1" ht="15"/>
    <row r="763" s="32" customFormat="1" ht="15"/>
    <row r="764" s="32" customFormat="1" ht="15"/>
    <row r="765" s="32" customFormat="1" ht="15"/>
    <row r="766" s="32" customFormat="1" ht="15"/>
    <row r="767" s="32" customFormat="1" ht="15"/>
    <row r="768" s="32" customFormat="1" ht="15"/>
    <row r="769" s="32" customFormat="1" ht="15"/>
    <row r="770" s="32" customFormat="1" ht="15"/>
    <row r="771" s="32" customFormat="1" ht="15"/>
    <row r="772" s="32" customFormat="1" ht="15"/>
    <row r="773" s="32" customFormat="1" ht="15"/>
    <row r="774" s="32" customFormat="1" ht="15"/>
    <row r="775" s="32" customFormat="1" ht="15"/>
    <row r="776" s="32" customFormat="1" ht="15"/>
    <row r="777" s="32" customFormat="1" ht="15"/>
    <row r="778" s="32" customFormat="1" ht="15"/>
    <row r="779" s="32" customFormat="1" ht="15"/>
    <row r="780" s="32" customFormat="1" ht="15"/>
    <row r="781" s="32" customFormat="1" ht="15"/>
    <row r="782" s="32" customFormat="1" ht="15"/>
    <row r="783" s="32" customFormat="1" ht="15"/>
    <row r="784" s="32" customFormat="1" ht="15"/>
    <row r="785" s="32" customFormat="1" ht="15"/>
    <row r="786" s="32" customFormat="1" ht="15"/>
    <row r="787" s="32" customFormat="1" ht="15"/>
    <row r="788" s="32" customFormat="1" ht="15"/>
    <row r="789" s="32" customFormat="1" ht="15"/>
    <row r="790" s="32" customFormat="1" ht="15"/>
    <row r="791" s="32" customFormat="1" ht="15"/>
    <row r="792" s="32" customFormat="1" ht="15"/>
    <row r="793" s="32" customFormat="1" ht="15"/>
    <row r="794" s="32" customFormat="1" ht="15"/>
    <row r="795" s="32" customFormat="1" ht="15"/>
    <row r="796" s="32" customFormat="1" ht="15"/>
    <row r="797" s="32" customFormat="1" ht="15"/>
    <row r="798" s="32" customFormat="1" ht="15"/>
    <row r="799" s="32" customFormat="1" ht="15"/>
    <row r="800" s="32" customFormat="1" ht="15"/>
    <row r="801" s="32" customFormat="1" ht="15"/>
    <row r="802" s="32" customFormat="1" ht="15"/>
    <row r="803" s="32" customFormat="1" ht="15"/>
    <row r="804" s="32" customFormat="1" ht="15"/>
    <row r="805" s="32" customFormat="1" ht="15"/>
    <row r="806" s="32" customFormat="1" ht="15"/>
    <row r="807" s="32" customFormat="1" ht="15"/>
    <row r="808" s="32" customFormat="1" ht="15"/>
    <row r="809" s="32" customFormat="1" ht="15"/>
    <row r="810" s="32" customFormat="1" ht="15"/>
    <row r="811" s="32" customFormat="1" ht="15"/>
    <row r="812" s="32" customFormat="1" ht="15"/>
    <row r="813" s="32" customFormat="1" ht="15"/>
    <row r="814" s="32" customFormat="1" ht="15"/>
    <row r="815" s="32" customFormat="1" ht="15"/>
    <row r="816" s="32" customFormat="1" ht="15"/>
    <row r="817" s="32" customFormat="1" ht="15"/>
    <row r="818" s="32" customFormat="1" ht="15"/>
    <row r="819" s="32" customFormat="1" ht="15"/>
    <row r="820" s="32" customFormat="1" ht="15"/>
    <row r="821" s="32" customFormat="1" ht="15"/>
    <row r="822" s="32" customFormat="1" ht="15"/>
    <row r="823" s="32" customFormat="1" ht="15"/>
    <row r="824" s="32" customFormat="1" ht="15"/>
    <row r="825" s="32" customFormat="1" ht="15"/>
    <row r="826" s="32" customFormat="1" ht="15"/>
    <row r="827" s="32" customFormat="1" ht="15"/>
    <row r="828" s="32" customFormat="1" ht="15"/>
    <row r="829" s="32" customFormat="1" ht="15"/>
    <row r="830" s="32" customFormat="1" ht="15"/>
    <row r="831" s="32" customFormat="1" ht="15"/>
    <row r="832" s="32" customFormat="1" ht="15"/>
    <row r="833" s="32" customFormat="1" ht="15"/>
    <row r="834" s="32" customFormat="1" ht="15"/>
    <row r="835" s="32" customFormat="1" ht="15"/>
    <row r="836" s="32" customFormat="1" ht="15"/>
    <row r="837" s="32" customFormat="1" ht="15"/>
    <row r="838" s="32" customFormat="1" ht="15"/>
    <row r="839" s="32" customFormat="1" ht="15"/>
    <row r="840" s="32" customFormat="1" ht="15"/>
    <row r="841" s="32" customFormat="1" ht="15"/>
    <row r="842" s="32" customFormat="1" ht="15"/>
    <row r="843" s="32" customFormat="1" ht="15"/>
    <row r="844" s="32" customFormat="1" ht="15"/>
    <row r="845" s="32" customFormat="1" ht="15"/>
    <row r="846" s="32" customFormat="1" ht="15"/>
    <row r="847" s="32" customFormat="1" ht="15"/>
    <row r="848" s="32" customFormat="1" ht="15"/>
    <row r="849" s="32" customFormat="1" ht="15"/>
    <row r="850" s="32" customFormat="1" ht="15"/>
    <row r="851" s="32" customFormat="1" ht="15"/>
    <row r="852" s="32" customFormat="1" ht="15"/>
    <row r="853" s="32" customFormat="1" ht="15"/>
    <row r="854" s="32" customFormat="1" ht="15"/>
    <row r="855" s="32" customFormat="1" ht="15"/>
    <row r="856" s="32" customFormat="1" ht="15"/>
    <row r="857" s="32" customFormat="1" ht="15"/>
    <row r="858" s="32" customFormat="1" ht="15"/>
    <row r="859" s="32" customFormat="1" ht="15"/>
    <row r="860" s="32" customFormat="1" ht="15"/>
    <row r="861" s="32" customFormat="1" ht="15"/>
    <row r="862" s="32" customFormat="1" ht="15"/>
    <row r="863" s="32" customFormat="1" ht="15"/>
    <row r="864" s="32" customFormat="1" ht="15"/>
    <row r="865" s="32" customFormat="1" ht="15"/>
    <row r="866" s="32" customFormat="1" ht="15"/>
    <row r="867" s="32" customFormat="1" ht="15"/>
    <row r="868" s="32" customFormat="1" ht="15"/>
    <row r="869" s="32" customFormat="1" ht="15"/>
    <row r="870" s="32" customFormat="1" ht="15"/>
    <row r="871" s="32" customFormat="1" ht="15"/>
    <row r="872" s="32" customFormat="1" ht="15"/>
    <row r="873" s="32" customFormat="1" ht="15"/>
    <row r="874" s="32" customFormat="1" ht="15"/>
    <row r="875" s="32" customFormat="1" ht="15"/>
    <row r="876" s="32" customFormat="1" ht="15"/>
    <row r="877" s="32" customFormat="1" ht="15"/>
    <row r="878" s="32" customFormat="1" ht="15"/>
    <row r="879" s="32" customFormat="1" ht="15"/>
    <row r="880" s="32" customFormat="1" ht="15"/>
    <row r="881" s="32" customFormat="1" ht="15"/>
    <row r="882" s="32" customFormat="1" ht="15"/>
    <row r="883" s="32" customFormat="1" ht="15"/>
    <row r="884" s="32" customFormat="1" ht="15"/>
    <row r="885" s="32" customFormat="1" ht="15"/>
    <row r="886" s="32" customFormat="1" ht="15"/>
    <row r="887" s="32" customFormat="1" ht="15"/>
    <row r="888" s="32" customFormat="1" ht="15"/>
    <row r="889" s="32" customFormat="1" ht="15"/>
    <row r="890" s="32" customFormat="1" ht="15"/>
    <row r="891" s="32" customFormat="1" ht="15"/>
    <row r="892" s="32" customFormat="1" ht="15"/>
    <row r="893" s="32" customFormat="1" ht="15"/>
    <row r="894" s="32" customFormat="1" ht="15"/>
    <row r="895" s="32" customFormat="1" ht="15"/>
    <row r="896" s="32" customFormat="1" ht="15"/>
    <row r="897" s="32" customFormat="1" ht="15"/>
    <row r="898" s="32" customFormat="1" ht="15"/>
    <row r="899" s="32" customFormat="1" ht="15"/>
    <row r="900" s="32" customFormat="1" ht="15"/>
    <row r="901" s="32" customFormat="1" ht="15"/>
    <row r="902" s="32" customFormat="1" ht="15"/>
    <row r="903" s="32" customFormat="1" ht="15"/>
    <row r="904" s="32" customFormat="1" ht="15"/>
    <row r="905" s="32" customFormat="1" ht="15"/>
    <row r="906" s="32" customFormat="1" ht="15"/>
    <row r="907" s="32" customFormat="1" ht="15"/>
    <row r="908" s="32" customFormat="1" ht="15"/>
    <row r="909" s="32" customFormat="1" ht="15"/>
    <row r="910" s="32" customFormat="1" ht="15"/>
    <row r="911" s="32" customFormat="1" ht="15"/>
    <row r="912" s="32" customFormat="1" ht="15"/>
    <row r="913" s="32" customFormat="1" ht="15"/>
    <row r="914" s="32" customFormat="1" ht="15"/>
    <row r="915" s="32" customFormat="1" ht="15"/>
    <row r="916" s="32" customFormat="1" ht="15"/>
    <row r="917" s="32" customFormat="1" ht="15"/>
    <row r="918" s="32" customFormat="1" ht="15"/>
    <row r="919" s="32" customFormat="1" ht="15"/>
    <row r="920" s="32" customFormat="1" ht="15"/>
    <row r="921" s="32" customFormat="1" ht="15"/>
    <row r="922" s="32" customFormat="1" ht="15"/>
    <row r="923" s="32" customFormat="1" ht="15"/>
    <row r="924" s="32" customFormat="1" ht="15"/>
    <row r="925" s="32" customFormat="1" ht="15"/>
    <row r="926" s="32" customFormat="1" ht="15"/>
    <row r="927" s="32" customFormat="1" ht="15"/>
    <row r="928" s="32" customFormat="1" ht="15"/>
    <row r="929" s="32" customFormat="1" ht="15"/>
    <row r="930" s="32" customFormat="1" ht="15"/>
    <row r="931" s="32" customFormat="1" ht="15"/>
    <row r="932" s="32" customFormat="1" ht="15"/>
    <row r="933" s="32" customFormat="1" ht="15"/>
    <row r="934" s="32" customFormat="1" ht="15"/>
    <row r="935" s="32" customFormat="1" ht="15"/>
    <row r="936" s="32" customFormat="1" ht="15"/>
    <row r="937" s="32" customFormat="1" ht="15"/>
    <row r="938" s="32" customFormat="1" ht="15"/>
    <row r="939" s="32" customFormat="1" ht="15"/>
    <row r="940" s="32" customFormat="1" ht="15"/>
    <row r="941" s="32" customFormat="1" ht="15"/>
    <row r="942" s="32" customFormat="1" ht="15"/>
    <row r="943" s="32" customFormat="1" ht="15"/>
    <row r="944" s="32" customFormat="1" ht="15"/>
    <row r="945" s="32" customFormat="1" ht="15"/>
    <row r="946" s="32" customFormat="1" ht="15"/>
    <row r="947" s="32" customFormat="1" ht="15"/>
    <row r="948" s="32" customFormat="1" ht="15"/>
    <row r="949" s="32" customFormat="1" ht="15"/>
    <row r="950" s="32" customFormat="1" ht="15"/>
    <row r="951" s="32" customFormat="1" ht="15"/>
    <row r="952" s="32" customFormat="1" ht="15"/>
    <row r="953" s="32" customFormat="1" ht="15"/>
    <row r="954" s="32" customFormat="1" ht="15"/>
    <row r="955" s="32" customFormat="1" ht="15"/>
    <row r="956" s="32" customFormat="1" ht="15"/>
    <row r="957" s="32" customFormat="1" ht="15"/>
    <row r="958" s="32" customFormat="1" ht="15"/>
    <row r="959" s="32" customFormat="1" ht="15"/>
    <row r="960" s="32" customFormat="1" ht="15"/>
    <row r="961" s="32" customFormat="1" ht="15"/>
    <row r="962" s="32" customFormat="1" ht="15"/>
    <row r="963" s="32" customFormat="1" ht="15"/>
    <row r="964" s="32" customFormat="1" ht="15"/>
    <row r="965" s="32" customFormat="1" ht="15"/>
    <row r="966" s="32" customFormat="1" ht="15"/>
    <row r="967" s="32" customFormat="1" ht="15"/>
    <row r="968" s="32" customFormat="1" ht="15"/>
    <row r="969" s="32" customFormat="1" ht="15"/>
    <row r="970" s="32" customFormat="1" ht="15"/>
    <row r="971" s="32" customFormat="1" ht="15"/>
    <row r="972" s="32" customFormat="1" ht="15"/>
    <row r="973" s="32" customFormat="1" ht="15"/>
    <row r="974" s="32" customFormat="1" ht="15"/>
    <row r="975" s="32" customFormat="1" ht="15"/>
    <row r="976" s="32" customFormat="1" ht="15"/>
    <row r="977" s="32" customFormat="1" ht="15"/>
    <row r="978" s="32" customFormat="1" ht="15"/>
    <row r="979" s="32" customFormat="1" ht="15"/>
    <row r="980" s="32" customFormat="1" ht="15"/>
    <row r="981" s="32" customFormat="1" ht="15"/>
    <row r="982" s="32" customFormat="1" ht="15"/>
    <row r="983" s="32" customFormat="1" ht="15"/>
    <row r="984" s="32" customFormat="1" ht="15"/>
    <row r="985" s="32" customFormat="1" ht="15"/>
    <row r="986" s="32" customFormat="1" ht="15"/>
    <row r="987" s="32" customFormat="1" ht="15"/>
    <row r="988" s="32" customFormat="1" ht="15"/>
    <row r="989" s="32" customFormat="1" ht="15"/>
    <row r="990" s="32" customFormat="1" ht="15"/>
    <row r="991" s="32" customFormat="1" ht="15"/>
    <row r="992" s="32" customFormat="1" ht="15"/>
    <row r="993" s="32" customFormat="1" ht="15"/>
    <row r="994" s="32" customFormat="1" ht="15"/>
    <row r="995" s="32" customFormat="1" ht="15"/>
    <row r="996" s="32" customFormat="1" ht="15"/>
    <row r="997" s="32" customFormat="1" ht="15"/>
    <row r="998" s="32" customFormat="1" ht="15"/>
    <row r="999" s="32" customFormat="1" ht="15"/>
    <row r="1000" s="32" customFormat="1" ht="15"/>
    <row r="1001" s="32" customFormat="1" ht="15"/>
    <row r="1002" s="32" customFormat="1" ht="15"/>
    <row r="1003" s="32" customFormat="1" ht="15"/>
    <row r="1004" s="32" customFormat="1" ht="15"/>
    <row r="1005" s="32" customFormat="1" ht="15"/>
    <row r="1006" s="32" customFormat="1" ht="15"/>
    <row r="1007" s="32" customFormat="1" ht="15"/>
    <row r="1008" s="32" customFormat="1" ht="15"/>
    <row r="1009" s="32" customFormat="1" ht="15"/>
    <row r="1010" s="32" customFormat="1" ht="15"/>
    <row r="1011" s="32" customFormat="1" ht="15"/>
    <row r="1012" s="32" customFormat="1" ht="15"/>
    <row r="1013" s="32" customFormat="1" ht="15"/>
    <row r="1014" s="32" customFormat="1" ht="15"/>
    <row r="1015" s="32" customFormat="1" ht="15"/>
    <row r="1016" s="32" customFormat="1" ht="15"/>
    <row r="1017" s="32" customFormat="1" ht="15"/>
    <row r="1018" s="32" customFormat="1" ht="15"/>
    <row r="1019" s="32" customFormat="1" ht="15"/>
    <row r="1020" s="32" customFormat="1" ht="15"/>
    <row r="1021" s="32" customFormat="1" ht="15"/>
    <row r="1022" s="32" customFormat="1" ht="15"/>
    <row r="1023" s="32" customFormat="1" ht="15"/>
    <row r="1024" s="32" customFormat="1" ht="15"/>
    <row r="1025" s="32" customFormat="1" ht="15"/>
    <row r="1026" s="32" customFormat="1" ht="15"/>
    <row r="1027" s="32" customFormat="1" ht="15"/>
    <row r="1028" s="32" customFormat="1" ht="15"/>
    <row r="1029" s="32" customFormat="1" ht="15"/>
    <row r="1030" s="32" customFormat="1" ht="15"/>
    <row r="1031" s="32" customFormat="1" ht="15"/>
    <row r="1032" s="32" customFormat="1" ht="15"/>
    <row r="1033" s="32" customFormat="1" ht="15"/>
    <row r="1034" s="32" customFormat="1" ht="15"/>
    <row r="1035" s="32" customFormat="1" ht="15"/>
    <row r="1036" s="32" customFormat="1" ht="15"/>
    <row r="1037" s="32" customFormat="1" ht="15"/>
    <row r="1038" s="32" customFormat="1" ht="15"/>
    <row r="1039" s="32" customFormat="1" ht="15"/>
    <row r="1040" s="32" customFormat="1" ht="15"/>
    <row r="1041" s="32" customFormat="1" ht="15"/>
    <row r="1042" s="32" customFormat="1" ht="15"/>
    <row r="1043" s="32" customFormat="1" ht="15"/>
    <row r="1044" s="32" customFormat="1" ht="15"/>
    <row r="1045" s="32" customFormat="1" ht="15"/>
    <row r="1046" s="32" customFormat="1" ht="15"/>
    <row r="1047" s="32" customFormat="1" ht="15"/>
    <row r="1048" s="32" customFormat="1" ht="15"/>
    <row r="1049" s="32" customFormat="1" ht="15"/>
    <row r="1050" s="32" customFormat="1" ht="15"/>
    <row r="1051" s="32" customFormat="1" ht="15"/>
    <row r="1052" s="32" customFormat="1" ht="15"/>
    <row r="1053" s="32" customFormat="1" ht="15"/>
    <row r="1054" s="32" customFormat="1" ht="15"/>
    <row r="1055" s="32" customFormat="1" ht="15"/>
    <row r="1056" s="32" customFormat="1" ht="15"/>
    <row r="1057" s="32" customFormat="1" ht="15"/>
    <row r="1058" s="32" customFormat="1" ht="15"/>
    <row r="1059" s="32" customFormat="1" ht="15"/>
    <row r="1060" s="32" customFormat="1" ht="15"/>
    <row r="1061" s="32" customFormat="1" ht="15"/>
    <row r="1062" s="32" customFormat="1" ht="15"/>
    <row r="1063" s="32" customFormat="1" ht="15"/>
    <row r="1064" s="32" customFormat="1" ht="15"/>
    <row r="1065" s="32" customFormat="1" ht="15"/>
    <row r="1066" s="32" customFormat="1" ht="15"/>
    <row r="1067" s="32" customFormat="1" ht="15"/>
    <row r="1068" s="32" customFormat="1" ht="15"/>
    <row r="1069" s="32" customFormat="1" ht="15"/>
    <row r="1070" s="32" customFormat="1" ht="15"/>
    <row r="1071" s="32" customFormat="1" ht="15"/>
    <row r="1072" s="32" customFormat="1" ht="15"/>
    <row r="1073" s="32" customFormat="1" ht="15"/>
    <row r="1074" s="32" customFormat="1" ht="15"/>
    <row r="1075" s="32" customFormat="1" ht="15"/>
    <row r="1076" s="32" customFormat="1" ht="15"/>
    <row r="1077" s="32" customFormat="1" ht="15"/>
    <row r="1078" s="32" customFormat="1" ht="15"/>
    <row r="1079" s="32" customFormat="1" ht="15"/>
    <row r="1080" s="32" customFormat="1" ht="15"/>
    <row r="1081" s="32" customFormat="1" ht="15"/>
    <row r="1082" s="32" customFormat="1" ht="15"/>
    <row r="1083" s="32" customFormat="1" ht="15"/>
    <row r="1084" s="32" customFormat="1" ht="15"/>
    <row r="1085" s="32" customFormat="1" ht="15"/>
    <row r="1086" s="32" customFormat="1" ht="15"/>
    <row r="1087" s="32" customFormat="1" ht="15"/>
    <row r="1088" s="32" customFormat="1" ht="15"/>
    <row r="1089" s="32" customFormat="1" ht="15"/>
    <row r="1090" s="32" customFormat="1" ht="15"/>
    <row r="1091" s="32" customFormat="1" ht="15"/>
    <row r="1092" s="32" customFormat="1" ht="15"/>
    <row r="1093" s="32" customFormat="1" ht="15"/>
    <row r="1094" s="32" customFormat="1" ht="15"/>
    <row r="1095" s="32" customFormat="1" ht="15"/>
    <row r="1096" s="32" customFormat="1" ht="15"/>
    <row r="1097" s="32" customFormat="1" ht="15"/>
    <row r="1098" s="32" customFormat="1" ht="15"/>
    <row r="1099" s="32" customFormat="1" ht="15"/>
    <row r="1100" s="32" customFormat="1" ht="15"/>
    <row r="1101" s="32" customFormat="1" ht="15"/>
    <row r="1102" s="32" customFormat="1" ht="15"/>
    <row r="1103" s="32" customFormat="1" ht="15"/>
    <row r="1104" s="32" customFormat="1" ht="15"/>
    <row r="1105" s="32" customFormat="1" ht="15"/>
    <row r="1106" s="32" customFormat="1" ht="15"/>
    <row r="1107" s="32" customFormat="1" ht="15"/>
    <row r="1108" s="32" customFormat="1" ht="15"/>
    <row r="1109" s="32" customFormat="1" ht="15"/>
    <row r="1110" s="32" customFormat="1" ht="15"/>
    <row r="1111" s="32" customFormat="1" ht="15"/>
    <row r="1112" s="32" customFormat="1" ht="15"/>
    <row r="1113" s="32" customFormat="1" ht="15"/>
    <row r="1114" s="32" customFormat="1" ht="15"/>
    <row r="1115" s="32" customFormat="1" ht="15"/>
    <row r="1116" s="32" customFormat="1" ht="15"/>
    <row r="1117" s="32" customFormat="1" ht="15"/>
    <row r="1118" s="32" customFormat="1" ht="15"/>
    <row r="1119" s="32" customFormat="1" ht="15"/>
    <row r="1120" s="32" customFormat="1" ht="15"/>
    <row r="1121" s="32" customFormat="1" ht="15"/>
    <row r="1122" s="32" customFormat="1" ht="15"/>
    <row r="1123" s="32" customFormat="1" ht="15"/>
    <row r="1124" s="32" customFormat="1" ht="15"/>
    <row r="1125" s="32" customFormat="1" ht="15"/>
    <row r="1126" s="32" customFormat="1" ht="15"/>
    <row r="1127" s="32" customFormat="1" ht="15"/>
    <row r="1128" s="32" customFormat="1" ht="15"/>
    <row r="1129" s="32" customFormat="1" ht="15"/>
    <row r="1130" s="32" customFormat="1" ht="15"/>
    <row r="1131" s="32" customFormat="1" ht="15"/>
    <row r="1132" s="32" customFormat="1" ht="15"/>
    <row r="1133" s="32" customFormat="1" ht="15"/>
    <row r="1134" s="32" customFormat="1" ht="15"/>
    <row r="1135" s="32" customFormat="1" ht="15"/>
    <row r="1136" s="32" customFormat="1" ht="15"/>
    <row r="1137" s="32" customFormat="1" ht="15"/>
    <row r="1138" s="32" customFormat="1" ht="15"/>
    <row r="1139" s="32" customFormat="1" ht="15"/>
    <row r="1140" s="32" customFormat="1" ht="15"/>
    <row r="1141" s="32" customFormat="1" ht="15"/>
    <row r="1142" s="32" customFormat="1" ht="15"/>
    <row r="1143" s="32" customFormat="1" ht="15"/>
    <row r="1144" s="32" customFormat="1" ht="15"/>
    <row r="1145" s="32" customFormat="1" ht="15"/>
    <row r="1146" s="32" customFormat="1" ht="15"/>
    <row r="1147" s="32" customFormat="1" ht="15"/>
    <row r="1148" s="32" customFormat="1" ht="15"/>
    <row r="1149" s="32" customFormat="1" ht="15"/>
    <row r="1150" s="32" customFormat="1" ht="15"/>
    <row r="1151" s="32" customFormat="1" ht="15"/>
    <row r="1152" s="32" customFormat="1" ht="15"/>
    <row r="1153" s="32" customFormat="1" ht="15"/>
    <row r="1154" s="32" customFormat="1" ht="15"/>
    <row r="1155" s="32" customFormat="1" ht="15"/>
    <row r="1156" s="32" customFormat="1" ht="15"/>
    <row r="1157" s="32" customFormat="1" ht="15"/>
    <row r="1158" s="32" customFormat="1" ht="15"/>
    <row r="1159" s="32" customFormat="1" ht="15"/>
    <row r="1160" s="32" customFormat="1" ht="15"/>
    <row r="1161" s="32" customFormat="1" ht="15"/>
    <row r="1162" s="32" customFormat="1" ht="15"/>
    <row r="1163" s="32" customFormat="1" ht="15"/>
    <row r="1164" s="32" customFormat="1" ht="15"/>
    <row r="1165" s="32" customFormat="1" ht="15"/>
    <row r="1166" s="32" customFormat="1" ht="15"/>
    <row r="1167" s="32" customFormat="1" ht="15"/>
    <row r="1168" s="32" customFormat="1" ht="15"/>
    <row r="1169" s="32" customFormat="1" ht="15"/>
    <row r="1170" s="32" customFormat="1" ht="15"/>
    <row r="1171" s="32" customFormat="1" ht="15"/>
    <row r="1172" s="32" customFormat="1" ht="15"/>
    <row r="1173" s="32" customFormat="1" ht="15"/>
    <row r="1174" s="32" customFormat="1" ht="15"/>
    <row r="1175" s="32" customFormat="1" ht="15"/>
    <row r="1176" s="32" customFormat="1" ht="15"/>
    <row r="1177" s="32" customFormat="1" ht="15"/>
    <row r="1178" s="32" customFormat="1" ht="15"/>
    <row r="1179" s="32" customFormat="1" ht="15"/>
    <row r="1180" s="32" customFormat="1" ht="15"/>
    <row r="1181" s="32" customFormat="1" ht="15"/>
    <row r="1182" s="32" customFormat="1" ht="15"/>
    <row r="1183" s="32" customFormat="1" ht="15"/>
    <row r="1184" s="32" customFormat="1" ht="15"/>
    <row r="1185" s="32" customFormat="1" ht="15"/>
    <row r="1186" s="32" customFormat="1" ht="15"/>
    <row r="1187" s="32" customFormat="1" ht="15"/>
    <row r="1188" s="32" customFormat="1" ht="15"/>
    <row r="1189" s="32" customFormat="1" ht="15"/>
    <row r="1190" s="32" customFormat="1" ht="15"/>
    <row r="1191" s="32" customFormat="1" ht="15"/>
    <row r="1192" s="32" customFormat="1" ht="15"/>
    <row r="1193" s="32" customFormat="1" ht="15"/>
    <row r="1194" s="32" customFormat="1" ht="15"/>
    <row r="1195" s="32" customFormat="1" ht="15"/>
    <row r="1196" s="32" customFormat="1" ht="15"/>
    <row r="1197" s="32" customFormat="1" ht="15"/>
    <row r="1198" s="32" customFormat="1" ht="15"/>
    <row r="1199" s="32" customFormat="1" ht="15"/>
    <row r="1200" s="32" customFormat="1" ht="15"/>
    <row r="1201" s="32" customFormat="1" ht="15"/>
    <row r="1202" s="32" customFormat="1" ht="15"/>
    <row r="1203" s="32" customFormat="1" ht="15"/>
    <row r="1204" s="32" customFormat="1" ht="15"/>
    <row r="1205" s="32" customFormat="1" ht="15"/>
    <row r="1206" s="32" customFormat="1" ht="15"/>
    <row r="1207" s="32" customFormat="1" ht="15"/>
    <row r="1208" s="32" customFormat="1" ht="15"/>
    <row r="1209" s="32" customFormat="1" ht="15"/>
    <row r="1210" s="32" customFormat="1" ht="15"/>
    <row r="1211" s="32" customFormat="1" ht="15"/>
    <row r="1212" s="32" customFormat="1" ht="15"/>
    <row r="1213" s="32" customFormat="1" ht="15"/>
    <row r="1214" s="32" customFormat="1" ht="15"/>
    <row r="1215" s="32" customFormat="1" ht="15"/>
    <row r="1216" s="32" customFormat="1" ht="15"/>
    <row r="1217" s="32" customFormat="1" ht="15"/>
    <row r="1218" s="32" customFormat="1" ht="15"/>
    <row r="1219" s="32" customFormat="1" ht="15"/>
    <row r="1220" s="32" customFormat="1" ht="15"/>
    <row r="1221" s="32" customFormat="1" ht="15"/>
    <row r="1222" s="32" customFormat="1" ht="15"/>
    <row r="1223" s="32" customFormat="1" ht="15"/>
    <row r="1224" s="32" customFormat="1" ht="15"/>
    <row r="1225" s="32" customFormat="1" ht="15"/>
    <row r="1226" s="32" customFormat="1" ht="15"/>
    <row r="1227" s="32" customFormat="1" ht="15"/>
    <row r="1228" s="32" customFormat="1" ht="15"/>
    <row r="1229" s="32" customFormat="1" ht="15"/>
    <row r="1230" s="32" customFormat="1" ht="15"/>
    <row r="1231" s="32" customFormat="1" ht="15"/>
    <row r="1232" s="32" customFormat="1" ht="15"/>
    <row r="1233" s="32" customFormat="1" ht="15"/>
    <row r="1234" s="32" customFormat="1" ht="15"/>
    <row r="1235" s="32" customFormat="1" ht="15"/>
    <row r="1236" s="32" customFormat="1" ht="15"/>
    <row r="1237" s="32" customFormat="1" ht="15"/>
    <row r="1238" s="32" customFormat="1" ht="15"/>
    <row r="1239" s="32" customFormat="1" ht="15"/>
    <row r="1240" s="32" customFormat="1" ht="15"/>
    <row r="1241" s="32" customFormat="1" ht="15"/>
    <row r="1242" s="32" customFormat="1" ht="15"/>
    <row r="1243" s="32" customFormat="1" ht="15"/>
    <row r="1244" s="32" customFormat="1" ht="15"/>
    <row r="1245" s="32" customFormat="1" ht="15"/>
    <row r="1246" s="32" customFormat="1" ht="15"/>
    <row r="1247" s="32" customFormat="1" ht="15"/>
    <row r="1248" s="32" customFormat="1" ht="15"/>
    <row r="1249" s="32" customFormat="1" ht="15"/>
    <row r="1250" s="32" customFormat="1" ht="15"/>
    <row r="1251" s="32" customFormat="1" ht="15"/>
    <row r="1252" s="32" customFormat="1" ht="15"/>
    <row r="1253" s="32" customFormat="1" ht="15"/>
    <row r="1254" s="32" customFormat="1" ht="15"/>
    <row r="1255" s="32" customFormat="1" ht="15"/>
    <row r="1256" s="32" customFormat="1" ht="15"/>
    <row r="1257" s="32" customFormat="1" ht="15"/>
    <row r="1258" s="32" customFormat="1" ht="15"/>
    <row r="1259" s="32" customFormat="1" ht="15"/>
    <row r="1260" s="32" customFormat="1" ht="15"/>
    <row r="1261" s="32" customFormat="1" ht="15"/>
    <row r="1262" s="32" customFormat="1" ht="15"/>
    <row r="1263" s="32" customFormat="1" ht="15"/>
    <row r="1264" s="32" customFormat="1" ht="15"/>
    <row r="1265" s="32" customFormat="1" ht="15"/>
    <row r="1266" s="32" customFormat="1" ht="15"/>
    <row r="1267" s="32" customFormat="1" ht="15"/>
    <row r="1268" s="32" customFormat="1" ht="15"/>
    <row r="1269" s="32" customFormat="1" ht="15"/>
    <row r="1270" s="32" customFormat="1" ht="15"/>
    <row r="1271" s="32" customFormat="1" ht="15"/>
    <row r="1272" s="32" customFormat="1" ht="15"/>
    <row r="1273" s="32" customFormat="1" ht="15"/>
    <row r="1274" s="32" customFormat="1" ht="15"/>
    <row r="1275" s="32" customFormat="1" ht="15"/>
    <row r="1276" s="32" customFormat="1" ht="15"/>
    <row r="1277" s="32" customFormat="1" ht="15"/>
    <row r="1278" s="32" customFormat="1" ht="15"/>
    <row r="1279" s="32" customFormat="1" ht="15"/>
    <row r="1280" s="32" customFormat="1" ht="15"/>
    <row r="1281" s="32" customFormat="1" ht="15"/>
    <row r="1282" s="32" customFormat="1" ht="15"/>
    <row r="1283" s="32" customFormat="1" ht="15"/>
    <row r="1284" s="32" customFormat="1" ht="15"/>
    <row r="1285" s="32" customFormat="1" ht="15"/>
    <row r="1286" s="32" customFormat="1" ht="15"/>
    <row r="1287" s="32" customFormat="1" ht="15"/>
    <row r="1288" s="32" customFormat="1" ht="15"/>
    <row r="1289" s="32" customFormat="1" ht="15"/>
    <row r="1290" s="32" customFormat="1" ht="15"/>
    <row r="1291" s="32" customFormat="1" ht="15"/>
    <row r="1292" s="32" customFormat="1" ht="15"/>
    <row r="1293" s="32" customFormat="1" ht="15"/>
    <row r="1294" s="32" customFormat="1" ht="15"/>
    <row r="1295" s="32" customFormat="1" ht="15"/>
    <row r="1296" s="32" customFormat="1" ht="15"/>
    <row r="1297" s="32" customFormat="1" ht="15"/>
    <row r="1298" s="32" customFormat="1" ht="15"/>
    <row r="1299" s="32" customFormat="1" ht="15"/>
    <row r="1300" s="32" customFormat="1" ht="15"/>
    <row r="1301" s="32" customFormat="1" ht="15"/>
    <row r="1302" s="32" customFormat="1" ht="15"/>
    <row r="1303" s="32" customFormat="1" ht="15"/>
    <row r="1304" s="32" customFormat="1" ht="15"/>
    <row r="1305" s="32" customFormat="1" ht="15"/>
    <row r="1306" s="32" customFormat="1" ht="15"/>
    <row r="1307" s="32" customFormat="1" ht="15"/>
    <row r="1308" s="32" customFormat="1" ht="15"/>
    <row r="1309" s="32" customFormat="1" ht="15"/>
    <row r="1310" s="32" customFormat="1" ht="15"/>
    <row r="1311" s="32" customFormat="1" ht="15"/>
    <row r="1312" s="32" customFormat="1" ht="15"/>
    <row r="1313" s="32" customFormat="1" ht="15"/>
    <row r="1314" s="32" customFormat="1" ht="15"/>
    <row r="1315" s="32" customFormat="1" ht="15"/>
    <row r="1316" s="32" customFormat="1" ht="15"/>
    <row r="1317" s="32" customFormat="1" ht="15"/>
    <row r="1318" s="32" customFormat="1" ht="15"/>
    <row r="1319" s="32" customFormat="1" ht="15"/>
    <row r="1320" s="32" customFormat="1" ht="15"/>
    <row r="1321" s="32" customFormat="1" ht="15"/>
    <row r="1322" s="32" customFormat="1" ht="15"/>
    <row r="1323" s="32" customFormat="1" ht="15"/>
    <row r="1324" s="32" customFormat="1" ht="15"/>
    <row r="1325" s="32" customFormat="1" ht="15"/>
    <row r="1326" s="32" customFormat="1" ht="15"/>
    <row r="1327" s="32" customFormat="1" ht="15"/>
    <row r="1328" s="32" customFormat="1" ht="15"/>
    <row r="1329" s="32" customFormat="1" ht="15"/>
    <row r="1330" s="32" customFormat="1" ht="15"/>
    <row r="1331" s="32" customFormat="1" ht="15"/>
    <row r="1332" s="32" customFormat="1" ht="15"/>
    <row r="1333" s="32" customFormat="1" ht="15"/>
    <row r="1334" s="32" customFormat="1" ht="15"/>
    <row r="1335" s="32" customFormat="1" ht="15"/>
    <row r="1336" s="32" customFormat="1" ht="15"/>
    <row r="1337" s="32" customFormat="1" ht="15"/>
    <row r="1338" s="32" customFormat="1" ht="15"/>
    <row r="1339" s="32" customFormat="1" ht="15"/>
    <row r="1340" s="32" customFormat="1" ht="15"/>
    <row r="1341" s="32" customFormat="1" ht="15"/>
    <row r="1342" s="32" customFormat="1" ht="15"/>
    <row r="1343" s="32" customFormat="1" ht="15"/>
    <row r="1344" s="32" customFormat="1" ht="15"/>
    <row r="1345" s="32" customFormat="1" ht="15"/>
    <row r="1346" s="32" customFormat="1" ht="15"/>
    <row r="1347" s="32" customFormat="1" ht="15"/>
    <row r="1348" s="32" customFormat="1" ht="15"/>
    <row r="1349" s="32" customFormat="1" ht="15"/>
    <row r="1350" s="32" customFormat="1" ht="15"/>
    <row r="1351" s="32" customFormat="1" ht="15"/>
    <row r="1352" s="32" customFormat="1" ht="15"/>
    <row r="1353" s="32" customFormat="1" ht="15"/>
    <row r="1354" s="32" customFormat="1" ht="15"/>
    <row r="1355" s="32" customFormat="1" ht="15"/>
    <row r="1356" s="32" customFormat="1" ht="15"/>
    <row r="1357" s="32" customFormat="1" ht="15"/>
    <row r="1358" s="32" customFormat="1" ht="15"/>
    <row r="1359" s="32" customFormat="1" ht="15"/>
    <row r="1360" s="32" customFormat="1" ht="15"/>
    <row r="1361" s="32" customFormat="1" ht="15"/>
    <row r="1362" s="32" customFormat="1" ht="15"/>
    <row r="1363" s="32" customFormat="1" ht="15"/>
    <row r="1364" s="32" customFormat="1" ht="15"/>
    <row r="1365" s="32" customFormat="1" ht="15"/>
    <row r="1366" s="32" customFormat="1" ht="15"/>
    <row r="1367" s="32" customFormat="1" ht="15"/>
    <row r="1368" s="32" customFormat="1" ht="15"/>
    <row r="1369" s="32" customFormat="1" ht="15"/>
    <row r="1370" s="32" customFormat="1" ht="15"/>
    <row r="1371" s="32" customFormat="1" ht="15"/>
    <row r="1372" s="32" customFormat="1" ht="15"/>
    <row r="1373" s="32" customFormat="1" ht="15"/>
    <row r="1374" s="32" customFormat="1" ht="15"/>
    <row r="1375" s="32" customFormat="1" ht="15"/>
    <row r="1376" s="32" customFormat="1" ht="15"/>
    <row r="1377" s="32" customFormat="1" ht="15"/>
    <row r="1378" s="32" customFormat="1" ht="15"/>
    <row r="1379" s="32" customFormat="1" ht="15"/>
    <row r="1380" s="32" customFormat="1" ht="15"/>
    <row r="1381" s="32" customFormat="1" ht="15"/>
    <row r="1382" s="32" customFormat="1" ht="15"/>
    <row r="1383" s="32" customFormat="1" ht="15"/>
    <row r="1384" s="32" customFormat="1" ht="15"/>
    <row r="1385" s="32" customFormat="1" ht="15"/>
    <row r="1386" s="32" customFormat="1" ht="15"/>
    <row r="1387" s="32" customFormat="1" ht="15"/>
    <row r="1388" s="32" customFormat="1" ht="15"/>
    <row r="1389" s="32" customFormat="1" ht="15"/>
    <row r="1390" s="32" customFormat="1" ht="15"/>
    <row r="1391" s="32" customFormat="1" ht="15"/>
    <row r="1392" s="32" customFormat="1" ht="15"/>
    <row r="1393" s="32" customFormat="1" ht="15"/>
    <row r="1394" s="32" customFormat="1" ht="15"/>
    <row r="1395" s="32" customFormat="1" ht="15"/>
    <row r="1396" s="32" customFormat="1" ht="15"/>
    <row r="1397" s="32" customFormat="1" ht="15"/>
    <row r="1398" s="32" customFormat="1" ht="15"/>
    <row r="1399" s="32" customFormat="1" ht="15"/>
    <row r="1400" s="32" customFormat="1" ht="15"/>
    <row r="1401" s="32" customFormat="1" ht="15"/>
    <row r="1402" s="32" customFormat="1" ht="15"/>
    <row r="1403" s="32" customFormat="1" ht="15"/>
    <row r="1404" s="32" customFormat="1" ht="15"/>
    <row r="1405" s="32" customFormat="1" ht="15"/>
    <row r="1406" s="32" customFormat="1" ht="15"/>
    <row r="1407" s="32" customFormat="1" ht="15"/>
    <row r="1408" s="32" customFormat="1" ht="15"/>
    <row r="1409" s="32" customFormat="1" ht="15"/>
    <row r="1410" s="32" customFormat="1" ht="15"/>
    <row r="1411" s="32" customFormat="1" ht="15"/>
    <row r="1412" s="32" customFormat="1" ht="15"/>
    <row r="1413" s="32" customFormat="1" ht="15"/>
    <row r="1414" s="32" customFormat="1" ht="15"/>
    <row r="1415" s="32" customFormat="1" ht="15"/>
    <row r="1416" s="32" customFormat="1" ht="15"/>
    <row r="1417" s="32" customFormat="1" ht="15"/>
    <row r="1418" s="32" customFormat="1" ht="15"/>
    <row r="1419" s="32" customFormat="1" ht="15"/>
    <row r="1420" s="32" customFormat="1" ht="15"/>
    <row r="1421" s="32" customFormat="1" ht="15"/>
    <row r="1422" s="32" customFormat="1" ht="15"/>
    <row r="1423" s="32" customFormat="1" ht="15"/>
    <row r="1424" s="32" customFormat="1" ht="15"/>
    <row r="1425" s="32" customFormat="1" ht="15"/>
    <row r="1426" s="32" customFormat="1" ht="15"/>
    <row r="1427" s="32" customFormat="1" ht="15"/>
    <row r="1428" s="32" customFormat="1" ht="15"/>
    <row r="1429" s="32" customFormat="1" ht="15"/>
    <row r="1430" s="32" customFormat="1" ht="15"/>
    <row r="1431" s="32" customFormat="1" ht="15"/>
    <row r="1432" s="32" customFormat="1" ht="15"/>
    <row r="1433" s="32" customFormat="1" ht="15"/>
    <row r="1434" s="32" customFormat="1" ht="15"/>
    <row r="1435" s="32" customFormat="1" ht="15"/>
    <row r="1436" s="32" customFormat="1" ht="15"/>
    <row r="1437" s="32" customFormat="1" ht="15"/>
    <row r="1438" s="32" customFormat="1" ht="15"/>
    <row r="1439" s="32" customFormat="1" ht="15"/>
    <row r="1440" s="32" customFormat="1" ht="15"/>
    <row r="1441" s="32" customFormat="1" ht="15"/>
    <row r="1442" s="32" customFormat="1" ht="15"/>
    <row r="1443" s="32" customFormat="1" ht="15"/>
    <row r="1444" s="32" customFormat="1" ht="15"/>
    <row r="1445" s="32" customFormat="1" ht="15"/>
    <row r="1446" s="32" customFormat="1" ht="15"/>
    <row r="1447" s="32" customFormat="1" ht="15"/>
    <row r="1448" s="32" customFormat="1" ht="15"/>
    <row r="1449" s="32" customFormat="1" ht="15"/>
    <row r="1450" s="32" customFormat="1" ht="15"/>
    <row r="1451" s="32" customFormat="1" ht="15"/>
    <row r="1452" s="32" customFormat="1" ht="15"/>
    <row r="1453" s="32" customFormat="1" ht="15"/>
    <row r="1454" s="32" customFormat="1" ht="15"/>
    <row r="1455" s="32" customFormat="1" ht="15"/>
    <row r="1456" s="32" customFormat="1" ht="15"/>
    <row r="1457" s="32" customFormat="1" ht="15"/>
    <row r="1458" s="32" customFormat="1" ht="15"/>
    <row r="1459" s="32" customFormat="1" ht="15"/>
    <row r="1460" s="32" customFormat="1" ht="15"/>
    <row r="1461" s="32" customFormat="1" ht="15"/>
    <row r="1462" s="32" customFormat="1" ht="15"/>
    <row r="1463" s="32" customFormat="1" ht="15"/>
    <row r="1464" s="32" customFormat="1" ht="15"/>
    <row r="1465" s="32" customFormat="1" ht="15"/>
    <row r="1466" s="32" customFormat="1" ht="15"/>
    <row r="1467" s="32" customFormat="1" ht="15"/>
    <row r="1468" s="32" customFormat="1" ht="15"/>
    <row r="1469" s="32" customFormat="1" ht="15"/>
    <row r="1470" s="32" customFormat="1" ht="15"/>
    <row r="1471" s="32" customFormat="1" ht="15"/>
    <row r="1472" s="32" customFormat="1" ht="15"/>
    <row r="1473" s="32" customFormat="1" ht="15"/>
    <row r="1474" s="32" customFormat="1" ht="15"/>
    <row r="1475" s="32" customFormat="1" ht="15"/>
    <row r="1476" s="32" customFormat="1" ht="15"/>
    <row r="1477" s="32" customFormat="1" ht="15"/>
    <row r="1478" s="32" customFormat="1" ht="15"/>
    <row r="1479" s="32" customFormat="1" ht="15"/>
    <row r="1480" s="32" customFormat="1" ht="15"/>
    <row r="1481" s="32" customFormat="1" ht="15"/>
    <row r="1482" s="32" customFormat="1" ht="15"/>
    <row r="1483" s="32" customFormat="1" ht="15"/>
    <row r="1484" s="32" customFormat="1" ht="15"/>
    <row r="1485" s="32" customFormat="1" ht="15"/>
    <row r="1486" s="32" customFormat="1" ht="15"/>
    <row r="1487" s="32" customFormat="1" ht="15"/>
    <row r="1488" s="32" customFormat="1" ht="15"/>
    <row r="1489" s="32" customFormat="1" ht="15"/>
    <row r="1490" s="32" customFormat="1" ht="15"/>
    <row r="1491" s="32" customFormat="1" ht="15"/>
    <row r="1492" s="32" customFormat="1" ht="15"/>
    <row r="1493" s="32" customFormat="1" ht="15"/>
    <row r="1494" s="32" customFormat="1" ht="15"/>
    <row r="1495" s="32" customFormat="1" ht="15"/>
    <row r="1496" s="32" customFormat="1" ht="15"/>
    <row r="1497" s="32" customFormat="1" ht="15"/>
    <row r="1498" s="32" customFormat="1" ht="15"/>
    <row r="1499" s="32" customFormat="1" ht="15"/>
    <row r="1500" s="32" customFormat="1" ht="15"/>
    <row r="1501" s="32" customFormat="1" ht="15"/>
    <row r="1502" s="32" customFormat="1" ht="15"/>
    <row r="1503" s="32" customFormat="1" ht="15"/>
    <row r="1504" s="32" customFormat="1" ht="15"/>
    <row r="1505" s="32" customFormat="1" ht="15"/>
    <row r="1506" s="32" customFormat="1" ht="15"/>
  </sheetData>
  <sheetProtection/>
  <mergeCells count="10">
    <mergeCell ref="A2:H2"/>
    <mergeCell ref="A1:B1"/>
    <mergeCell ref="G5:G6"/>
    <mergeCell ref="H5:H6"/>
    <mergeCell ref="A5:A6"/>
    <mergeCell ref="B5:B6"/>
    <mergeCell ref="A3:H3"/>
    <mergeCell ref="E5:F5"/>
    <mergeCell ref="C5:C6"/>
    <mergeCell ref="D5:D6"/>
  </mergeCells>
  <printOptions/>
  <pageMargins left="0.45" right="0" top="0.5" bottom="0.2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HQHGROUP</cp:lastModifiedBy>
  <cp:lastPrinted>2024-02-21T08:58:37Z</cp:lastPrinted>
  <dcterms:created xsi:type="dcterms:W3CDTF">2015-08-25T04:18:44Z</dcterms:created>
  <dcterms:modified xsi:type="dcterms:W3CDTF">2024-03-11T07:39:50Z</dcterms:modified>
  <cp:category/>
  <cp:version/>
  <cp:contentType/>
  <cp:contentStatus/>
</cp:coreProperties>
</file>